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Venidime dhe rekomandime" sheetId="17" r:id="rId1"/>
    <sheet name="Raporti finaciar" sheetId="12" r:id="rId2"/>
    <sheet name="Tab. e buxhetit" sheetId="5" r:id="rId3"/>
    <sheet name="Mallrat" sheetId="11" r:id="rId4"/>
    <sheet name="Kapitalet" sheetId="3" r:id="rId5"/>
    <sheet name="Subvencionet dhe pagat" sheetId="4" r:id="rId6"/>
    <sheet name="Deputetet" sheetId="13" r:id="rId7"/>
    <sheet name="Administrata" sheetId="14" r:id="rId8"/>
    <sheet name="Stafi mbeshtetes politik" sheetId="15" r:id="rId9"/>
    <sheet name="Komisioni per ndihme shtetrore" sheetId="16" r:id="rId10"/>
  </sheets>
  <definedNames>
    <definedName name="_xlnm.Print_Area" localSheetId="3">Mallrat!$A$1:$K$106</definedName>
    <definedName name="_xlnm.Print_Area" localSheetId="1">'Raporti finaciar'!$A$1:$U$112</definedName>
    <definedName name="_xlnm.Print_Area" localSheetId="2">'Tab. e buxhetit'!$A$1:$J$20</definedName>
  </definedNames>
  <calcPr calcId="152511"/>
</workbook>
</file>

<file path=xl/calcChain.xml><?xml version="1.0" encoding="utf-8"?>
<calcChain xmlns="http://schemas.openxmlformats.org/spreadsheetml/2006/main">
  <c r="E71" i="11" l="1"/>
  <c r="E6" i="11"/>
  <c r="E7" i="11"/>
  <c r="E8" i="11"/>
  <c r="E9" i="11"/>
  <c r="E10" i="11"/>
  <c r="E5" i="11"/>
  <c r="H6" i="11"/>
  <c r="H52" i="11"/>
  <c r="H53" i="11"/>
  <c r="H72" i="11"/>
  <c r="H73" i="11"/>
  <c r="H71" i="11"/>
  <c r="H97" i="11"/>
  <c r="H98" i="11"/>
  <c r="H88" i="11"/>
  <c r="D55" i="16" l="1"/>
  <c r="D54" i="16"/>
  <c r="D53" i="16"/>
  <c r="D54" i="15"/>
  <c r="D53" i="15"/>
  <c r="D55" i="15" s="1"/>
  <c r="D259" i="14"/>
  <c r="D258" i="14"/>
  <c r="D257" i="14"/>
  <c r="D261" i="14" s="1"/>
  <c r="D256" i="14"/>
  <c r="D206" i="13"/>
  <c r="D205" i="13"/>
  <c r="D204" i="13"/>
  <c r="D207" i="13" s="1"/>
  <c r="G83" i="11" l="1"/>
  <c r="G71" i="11"/>
  <c r="G5" i="11" l="1"/>
  <c r="G99" i="11"/>
  <c r="G97" i="11"/>
  <c r="E23" i="11"/>
  <c r="G6" i="11"/>
  <c r="G15" i="5" l="1"/>
  <c r="D17" i="5" l="1"/>
  <c r="D16" i="5"/>
  <c r="D15" i="5"/>
  <c r="F15" i="5" l="1"/>
  <c r="F9" i="3" l="1"/>
  <c r="F14" i="3"/>
  <c r="E9" i="3" l="1"/>
  <c r="D99" i="11" l="1"/>
  <c r="D21" i="11"/>
  <c r="C21" i="11"/>
  <c r="E73" i="11" l="1"/>
  <c r="E72" i="11"/>
  <c r="F99" i="11"/>
  <c r="F97" i="11"/>
  <c r="F50" i="11"/>
  <c r="F28" i="11"/>
  <c r="F21" i="11"/>
  <c r="C97" i="11" l="1"/>
  <c r="C72" i="11"/>
  <c r="C7" i="11"/>
  <c r="C6" i="11"/>
  <c r="F17" i="5"/>
  <c r="G17" i="5"/>
  <c r="G16" i="5"/>
  <c r="F16" i="5"/>
  <c r="C20" i="5" l="1"/>
  <c r="E19" i="5"/>
  <c r="E18" i="5"/>
  <c r="E17" i="5"/>
  <c r="D20" i="5"/>
  <c r="E15" i="5"/>
  <c r="E20" i="5" l="1"/>
  <c r="E16" i="5"/>
  <c r="D5" i="11"/>
  <c r="D97" i="11"/>
  <c r="D71" i="11"/>
  <c r="G63" i="11" l="1"/>
  <c r="C26" i="4" l="1"/>
  <c r="D13" i="11" l="1"/>
  <c r="E106" i="11" l="1"/>
  <c r="Q98" i="11" l="1"/>
  <c r="E98" i="11"/>
  <c r="E97" i="11"/>
  <c r="H94" i="11"/>
  <c r="E94" i="11"/>
  <c r="G93" i="11"/>
  <c r="F93" i="11"/>
  <c r="D93" i="11"/>
  <c r="C93" i="11"/>
  <c r="H90" i="11"/>
  <c r="E88" i="11"/>
  <c r="G87" i="11"/>
  <c r="F87" i="11"/>
  <c r="D87" i="11"/>
  <c r="C87" i="11"/>
  <c r="H85" i="11"/>
  <c r="E85" i="11"/>
  <c r="H84" i="11"/>
  <c r="E84" i="11"/>
  <c r="F83" i="11"/>
  <c r="D83" i="11"/>
  <c r="C83" i="11"/>
  <c r="H81" i="11"/>
  <c r="E81" i="11"/>
  <c r="H80" i="11"/>
  <c r="E80" i="11"/>
  <c r="H79" i="11"/>
  <c r="E79" i="11"/>
  <c r="H78" i="11"/>
  <c r="E78" i="11"/>
  <c r="G77" i="11"/>
  <c r="F77" i="11"/>
  <c r="D77" i="11"/>
  <c r="C77" i="11"/>
  <c r="F71" i="11"/>
  <c r="C71" i="11"/>
  <c r="D63" i="11"/>
  <c r="H60" i="11"/>
  <c r="E60" i="11"/>
  <c r="G57" i="11"/>
  <c r="F57" i="11"/>
  <c r="D57" i="11"/>
  <c r="C57" i="11"/>
  <c r="H51" i="11"/>
  <c r="E51" i="11"/>
  <c r="G50" i="11"/>
  <c r="H50" i="11" s="1"/>
  <c r="D50" i="11"/>
  <c r="C50" i="11"/>
  <c r="H47" i="11"/>
  <c r="E47" i="11"/>
  <c r="H46" i="11"/>
  <c r="E46" i="11"/>
  <c r="H42" i="11"/>
  <c r="H40" i="11"/>
  <c r="G39" i="11"/>
  <c r="F39" i="11"/>
  <c r="D39" i="11"/>
  <c r="C39" i="11"/>
  <c r="H34" i="11"/>
  <c r="E34" i="11"/>
  <c r="E32" i="11"/>
  <c r="G28" i="11"/>
  <c r="D28" i="11"/>
  <c r="C28" i="11"/>
  <c r="H23" i="11"/>
  <c r="G21" i="11"/>
  <c r="H21" i="11" s="1"/>
  <c r="C99" i="11"/>
  <c r="H18" i="11"/>
  <c r="E18" i="11"/>
  <c r="H17" i="11"/>
  <c r="E17" i="11"/>
  <c r="H16" i="11"/>
  <c r="E16" i="11"/>
  <c r="H15" i="11"/>
  <c r="E15" i="11"/>
  <c r="H14" i="11"/>
  <c r="G13" i="11"/>
  <c r="F13" i="11"/>
  <c r="C13" i="11"/>
  <c r="H10" i="11"/>
  <c r="H9" i="11"/>
  <c r="H8" i="11"/>
  <c r="H7" i="11"/>
  <c r="F5" i="11"/>
  <c r="C5" i="11"/>
  <c r="E87" i="11" l="1"/>
  <c r="E77" i="11"/>
  <c r="H39" i="11"/>
  <c r="H28" i="11"/>
  <c r="E83" i="11"/>
  <c r="E28" i="11"/>
  <c r="H57" i="11"/>
  <c r="H83" i="11"/>
  <c r="E21" i="11"/>
  <c r="E39" i="11"/>
  <c r="E57" i="11"/>
  <c r="H13" i="11"/>
  <c r="H77" i="11"/>
  <c r="E50" i="11"/>
  <c r="H87" i="11"/>
  <c r="H93" i="11"/>
  <c r="E13" i="11"/>
  <c r="E93" i="11"/>
  <c r="E14" i="11"/>
  <c r="H5" i="11"/>
  <c r="E99" i="11" l="1"/>
  <c r="H99" i="11"/>
  <c r="H9" i="3" l="1"/>
  <c r="J9" i="3" l="1"/>
  <c r="J7" i="3" s="1"/>
  <c r="D26" i="4"/>
  <c r="I7" i="3"/>
  <c r="F7" i="3"/>
  <c r="H19" i="5"/>
  <c r="B26" i="4" l="1"/>
  <c r="H16" i="5" l="1"/>
  <c r="H17" i="5"/>
  <c r="H18" i="5"/>
  <c r="H15" i="5"/>
  <c r="G20" i="5"/>
  <c r="E7" i="3"/>
  <c r="E26" i="4" l="1"/>
  <c r="G7" i="4"/>
  <c r="G5" i="4" s="1"/>
  <c r="H7" i="3"/>
  <c r="F7" i="4" l="1"/>
  <c r="F5" i="4" s="1"/>
  <c r="E8" i="4"/>
  <c r="D7" i="4"/>
  <c r="C7" i="4"/>
  <c r="D5" i="4"/>
  <c r="C5" i="4"/>
  <c r="F20" i="5"/>
  <c r="H20" i="5" s="1"/>
  <c r="E5" i="4" l="1"/>
  <c r="E7" i="4"/>
  <c r="F22" i="4" l="1"/>
  <c r="F23" i="4" l="1"/>
  <c r="F24" i="4"/>
  <c r="F26" i="4" l="1"/>
</calcChain>
</file>

<file path=xl/sharedStrings.xml><?xml version="1.0" encoding="utf-8"?>
<sst xmlns="http://schemas.openxmlformats.org/spreadsheetml/2006/main" count="1564" uniqueCount="559">
  <si>
    <t>Kodi Ekonomik</t>
  </si>
  <si>
    <t>Kategoria Ekonomike</t>
  </si>
  <si>
    <t>b) Shpenzimet:</t>
  </si>
  <si>
    <t>Ju lutem plotësoni tabelën me të dhënat e nevojshme.</t>
  </si>
  <si>
    <t>% e shpenzimit</t>
  </si>
  <si>
    <t>Paga dhe Mëditje</t>
  </si>
  <si>
    <t>Mallra dhe shërbime</t>
  </si>
  <si>
    <t>Shërbimet komunale</t>
  </si>
  <si>
    <t>Subvencionet dhe Transferet</t>
  </si>
  <si>
    <t>Investimet Kapitale</t>
  </si>
  <si>
    <t>Gjithsej</t>
  </si>
  <si>
    <t xml:space="preserve">                           -   </t>
  </si>
  <si>
    <t xml:space="preserve">                         -   </t>
  </si>
  <si>
    <t xml:space="preserve">                  -   </t>
  </si>
  <si>
    <t>4.d )</t>
  </si>
  <si>
    <t>INVESTIMET KAPITALE</t>
  </si>
  <si>
    <t>Emri i kategorisë ekonomike</t>
  </si>
  <si>
    <t xml:space="preserve">% e  shpenzimit  </t>
  </si>
  <si>
    <t xml:space="preserve">% e  shpenzimit </t>
  </si>
  <si>
    <t>Gjithsej Investimet Kapitale</t>
  </si>
  <si>
    <t>4.e)</t>
  </si>
  <si>
    <t>SUBVENCIONET DHE TRANSFERET: DETAJET E SHPENZIMEVE SIPAS KODEVE EKONOMIKE</t>
  </si>
  <si>
    <t>Subvencione dhe Transfere</t>
  </si>
  <si>
    <t xml:space="preserve">Gjithsej subvensione dhe transfere </t>
  </si>
  <si>
    <t>SUBVENCIONET</t>
  </si>
  <si>
    <t>Subvencionet per Etnitete Publike</t>
  </si>
  <si>
    <t xml:space="preserve">Subvencionet per Etnitete Publike </t>
  </si>
  <si>
    <t>Subvencionet per Etnitete Jopublike</t>
  </si>
  <si>
    <t>TRANSFERET</t>
  </si>
  <si>
    <t>4.f)     Personeli dhe struktura e pagave</t>
  </si>
  <si>
    <t>Niveli</t>
  </si>
  <si>
    <t>Pozitat e aprovuara me Ligjin për Buxhet</t>
  </si>
  <si>
    <t>Pozitat e plotësuara</t>
  </si>
  <si>
    <t>Buxheti i shpenzuar për paga për periudhën raportuese</t>
  </si>
  <si>
    <t>Shpenzimet kapitale</t>
  </si>
  <si>
    <t>Administrata e Kuvendit</t>
  </si>
  <si>
    <t>Stafi Mbështetës Politik</t>
  </si>
  <si>
    <t>% e realizimit</t>
  </si>
  <si>
    <t>INVESTIMET KAPITALE: DETAJET E SHPENZIMEVE SIPAS PROJEKTEVE</t>
  </si>
  <si>
    <t>Rifreskimi dhe pavarësimi i sistemit të TIK-ut</t>
  </si>
  <si>
    <t>Kodi I projektit</t>
  </si>
  <si>
    <t>Pajisje tjera</t>
  </si>
  <si>
    <t>Renovimi i nderteses dhe instalimeve ekzistuese</t>
  </si>
  <si>
    <t>Digjitalizimi i arkives</t>
  </si>
  <si>
    <t xml:space="preserve">Krijimi i qendres se te dhenave ne KK </t>
  </si>
  <si>
    <t xml:space="preserve">Buxheti i shpenzuar në % </t>
  </si>
  <si>
    <t xml:space="preserve"> shpenzimet</t>
  </si>
  <si>
    <t xml:space="preserve">Shpenzimet </t>
  </si>
  <si>
    <t>Krijimi i sistemit te integruar wi-fi ne ndertesen e Kuvendit</t>
  </si>
  <si>
    <t>Anëtarët e Kuvendit</t>
  </si>
  <si>
    <t>Pajisje per sallen plenare</t>
  </si>
  <si>
    <t>Komisioni ndihmes shteterore</t>
  </si>
  <si>
    <t>Buxheti dhe Shpenzimet  2021</t>
  </si>
  <si>
    <t xml:space="preserve"> Buxheti 2021</t>
  </si>
  <si>
    <t>Buxheti 2021</t>
  </si>
  <si>
    <t>Krijimi I sherbimit informativ per ligjet, sistemi law data</t>
  </si>
  <si>
    <t>Lifti</t>
  </si>
  <si>
    <t>4. c) DETAJET E SHPENZIMEVE SIPAS KODEVE EKONOMIKE</t>
  </si>
  <si>
    <t>MALLRA DHE SHËRBIME Emri i kategorisë ekonomike</t>
  </si>
  <si>
    <t>Planifikuar 2021</t>
  </si>
  <si>
    <t>Shpenzimet e udhëtimit</t>
  </si>
  <si>
    <t>Shpenzime te udhetimit brenda vendit</t>
  </si>
  <si>
    <t>Shpenzime te udhetimit jashte vendit</t>
  </si>
  <si>
    <t>Meditja e udhimit zyrtar jasht vendit</t>
  </si>
  <si>
    <t>Akomodimi gjate udhetimit zyrtar jasht vendit</t>
  </si>
  <si>
    <t>Shpenzimet tjera te udhitimit zyrtar jasht vendit</t>
  </si>
  <si>
    <t>SHPENZIME KOMUNALE</t>
  </si>
  <si>
    <t>Ryma</t>
  </si>
  <si>
    <t>Uji</t>
  </si>
  <si>
    <t>Mbeturinat</t>
  </si>
  <si>
    <t>Ngrohja qëndrore</t>
  </si>
  <si>
    <t>Shpenzimet telefonike</t>
  </si>
  <si>
    <t>SHËRBIMET E TELEKOMUNIKIMIT</t>
  </si>
  <si>
    <t>Shpenzimet për internet</t>
  </si>
  <si>
    <t>Shpenzimet e telefonisë mobile</t>
  </si>
  <si>
    <t>Shpenzimet postare</t>
  </si>
  <si>
    <t>Shpenzimet e përdorimit të kabllit optik</t>
  </si>
  <si>
    <t>SHPENZIMET PËR SHËRBIME</t>
  </si>
  <si>
    <t>Shërbimet e arsimimit dhe trajnimit</t>
  </si>
  <si>
    <t>Shërbimet e përfaqësimit dhe avokaturës</t>
  </si>
  <si>
    <t>Shërbimet e ndryshme shëndetësore</t>
  </si>
  <si>
    <t>Shërbime të ndryshme intelektuale dhe këshillëdhënëse</t>
  </si>
  <si>
    <t>Shërbime shtypje jo marketing</t>
  </si>
  <si>
    <t>Shërbime kontraktuese tjera</t>
  </si>
  <si>
    <t>Shërbime teknike</t>
  </si>
  <si>
    <t>Shpenzimet për anëtarësim</t>
  </si>
  <si>
    <t>BLERJE E MOBILJEVE DHE PAISJEVE (ME PAK SE 1000 EURO) (NENTOTALI)</t>
  </si>
  <si>
    <t>Mobilje (me pak se 1000 euro)</t>
  </si>
  <si>
    <t>Telefona (me pak se 1000 euro)</t>
  </si>
  <si>
    <t>Kompjuterë (me pak se 1000 euro)</t>
  </si>
  <si>
    <t>Harduer për teknologji informative (me pak se 1000 euro)</t>
  </si>
  <si>
    <t>Makina fotokopjuese (me pak se 1000 euro)</t>
  </si>
  <si>
    <t>Pajisje trafiku (me pak se 1000 euro)</t>
  </si>
  <si>
    <t>Pajisje tjera (me pak se 1000 euro)</t>
  </si>
  <si>
    <t>Blerja e librave</t>
  </si>
  <si>
    <t>BLERJE TJERA - MALLRA DHE SHERBIME (NENTOTALI)</t>
  </si>
  <si>
    <t>Furnizime për zyrë</t>
  </si>
  <si>
    <t>Furnizime pastrimi</t>
  </si>
  <si>
    <t>Akomodimi</t>
  </si>
  <si>
    <t>DERIVATET DHE LËNDËT DJEGËSE (NENTOTALI)</t>
  </si>
  <si>
    <t>Nafte per ngrohje qendrore</t>
  </si>
  <si>
    <t>Derivate per gjenerator</t>
  </si>
  <si>
    <t>Karburant per vetura</t>
  </si>
  <si>
    <t>LLOGARITE E AVANSIT (NENTOTALI)</t>
  </si>
  <si>
    <t>Avas per para te imeta (p.cash)</t>
  </si>
  <si>
    <t>Avans per udhetime zyrtare</t>
  </si>
  <si>
    <t>Avanc</t>
  </si>
  <si>
    <t>Avans per mallra dhe sherbime</t>
  </si>
  <si>
    <t>Avanc - per ambasadat</t>
  </si>
  <si>
    <t>SHERBIMET E REGJISTRIMIT DHE SIGURIMEVE (NENTOTALI)</t>
  </si>
  <si>
    <t>Regjistrimi dhe Sigurimi i automjeteve</t>
  </si>
  <si>
    <t>Taksa komunale</t>
  </si>
  <si>
    <t>Sigurimi i ndertesave dhe tjera</t>
  </si>
  <si>
    <t>Provizion për Tarifa të Ndryshme</t>
  </si>
  <si>
    <t>MIRËMBAJTJA (NENTOTALI)</t>
  </si>
  <si>
    <t>Mirembajtja dhe riparimi i automjeteve</t>
  </si>
  <si>
    <t>Mirembajtja e ndertesave</t>
  </si>
  <si>
    <t>Mirëmbajtja e Teknologjisë Informative</t>
  </si>
  <si>
    <t>Mirembajtja e mobileve dhe paisjeve</t>
  </si>
  <si>
    <t>Qiraja</t>
  </si>
  <si>
    <t>Qiraja per ndertesa</t>
  </si>
  <si>
    <t>Qiraja makineria</t>
  </si>
  <si>
    <t>Shpenzimet -vendimet e gjykatave</t>
  </si>
  <si>
    <t>SHPENZIMET E MARKETINGUT (NENTOTALI)</t>
  </si>
  <si>
    <t>Reklamat dhe konkurset</t>
  </si>
  <si>
    <t>Botimet e publikimeve</t>
  </si>
  <si>
    <t>Shpenzimet per informim publik</t>
  </si>
  <si>
    <t>SHPENZIMET E PËRFAQËSIMIT (NENTOTALI)</t>
  </si>
  <si>
    <t>Drekat zyrtare</t>
  </si>
  <si>
    <t>Dreke zyrtare jasht vendit</t>
  </si>
  <si>
    <t>Pagesa e tatimit ne qira</t>
  </si>
  <si>
    <t>Buxheti 3 mujor per paga</t>
  </si>
  <si>
    <t>Shpenzimet tre mujore</t>
  </si>
  <si>
    <t>Shpenzimet tre mujor</t>
  </si>
  <si>
    <t>Shpenzimet  tre mujore per vitin 2021</t>
  </si>
  <si>
    <t>Buxheti dhe Shpenzimet  2022</t>
  </si>
  <si>
    <t>Planifikuar 2022</t>
  </si>
  <si>
    <t>Shpenzimet  tre mujore per vitin 2022</t>
  </si>
  <si>
    <t xml:space="preserve"> Buxheti 2022</t>
  </si>
  <si>
    <t>Buxheti 2022</t>
  </si>
  <si>
    <t>Planifikimi 2021</t>
  </si>
  <si>
    <t>1)Hyrje: (Ju lutem paraqitni në formë tekstuale një përmbledhje të zhvillimeve kryesore në buxhetin e organizatës tuaj. Të mos kalohet hapësira e ofruar më poshtë!)</t>
  </si>
  <si>
    <t>2) Përmbledhje për të hyrat dhe kategoritë e veçanta të shpenzimeve:</t>
  </si>
  <si>
    <t>(Ju lutem paraqitni shkurtimisht ndryshimet kryesore për sa i përket vlerave të parashikuara dhe atyre aktuale për secilën kategori. Të mos kalohet hapësira e ofruar më poshtë).</t>
  </si>
  <si>
    <t xml:space="preserve">a)      Të hyrat: </t>
  </si>
  <si>
    <t>b)       Paga dhe shtesa:</t>
  </si>
  <si>
    <t>c)       Mallra dhe shërbime:</t>
  </si>
  <si>
    <t>d)      Shpenzime komunale:</t>
  </si>
  <si>
    <t>e)      Investimet Kapitale:</t>
  </si>
  <si>
    <t>f)       Subvencionet dhe Transferet:</t>
  </si>
  <si>
    <t>3) Përmbledhje:</t>
  </si>
  <si>
    <t>Ju lutem, paraqitni shkurtimisht vërejtjet përfundimtare lidhur me buxhetin e institucionit tuaj, apo pikëpamjet për zhvillimet në të ardhmen.</t>
  </si>
  <si>
    <t>__________________________________</t>
  </si>
  <si>
    <t xml:space="preserve"> </t>
  </si>
  <si>
    <t>Nënshkrimi i Sekretarit të Kuvendit</t>
  </si>
  <si>
    <t>Raporti Financiar për tremujorin e pare te  vitit 2022</t>
  </si>
  <si>
    <t>4) Tabelat:</t>
  </si>
  <si>
    <t>a) Të hyrat:</t>
  </si>
  <si>
    <t>Ju lutem plotësoni tabelën me informatat e nevojshme.</t>
  </si>
  <si>
    <t>Të hyrat e Planifikuara/Parashikuara për këtë periudhë</t>
  </si>
  <si>
    <t>Të hyrat vetanake të bartura nga viti paraprak</t>
  </si>
  <si>
    <t>Të hyrat në shumë prej 228 €, kanë të bëjnë me konfiskimin e sigurisë së ekzekutimit, për mosrealizim të një kontrate në vitin 2021</t>
  </si>
  <si>
    <r>
      <t xml:space="preserve">Kodi i Organizatës Buxhetore: </t>
    </r>
    <r>
      <rPr>
        <b/>
        <sz val="48"/>
        <color theme="1"/>
        <rFont val="Times New Roman"/>
        <family val="1"/>
      </rPr>
      <t>101</t>
    </r>
  </si>
  <si>
    <r>
      <t xml:space="preserve">Informatat kontaktuese: </t>
    </r>
    <r>
      <rPr>
        <b/>
        <sz val="48"/>
        <color theme="1"/>
        <rFont val="Times New Roman"/>
        <family val="1"/>
      </rPr>
      <t>038 200 10 557</t>
    </r>
  </si>
  <si>
    <r>
      <t xml:space="preserve">Sekretari i Kuvendit:  </t>
    </r>
    <r>
      <rPr>
        <b/>
        <sz val="48"/>
        <color theme="1"/>
        <rFont val="Times New Roman"/>
        <family val="1"/>
      </rPr>
      <t>Ismet Krasniqi, Ndërtesa e Kuvendit, zyra N-122</t>
    </r>
  </si>
  <si>
    <r>
      <t xml:space="preserve">Drejtori i Përgjithshëm për Administratë: </t>
    </r>
    <r>
      <rPr>
        <b/>
        <sz val="48"/>
        <color theme="1"/>
        <rFont val="Times New Roman"/>
        <family val="1"/>
      </rPr>
      <t>Emrush Haxhiu, Ndërtesa e Kuvendit, zyra N-226</t>
    </r>
  </si>
  <si>
    <r>
      <t xml:space="preserve">Drejtori i Drejtorisë për Buxhet dhe Pagesa: </t>
    </r>
    <r>
      <rPr>
        <b/>
        <sz val="48"/>
        <color theme="1"/>
        <rFont val="Times New Roman"/>
        <family val="1"/>
      </rPr>
      <t>Istret Azemi, Ndërtesa e Kuvendit, zyra N-222</t>
    </r>
  </si>
  <si>
    <t xml:space="preserve">   Prej dates:  01.01.2022</t>
  </si>
  <si>
    <t xml:space="preserve">   Deri ne daten:  31.03.2022</t>
  </si>
  <si>
    <t xml:space="preserve">   Programi: Anetarët e Kuvendit</t>
  </si>
  <si>
    <t>Pagat neto përmes listave të pagave   11110</t>
  </si>
  <si>
    <t>Nr.</t>
  </si>
  <si>
    <t>Pershkrimi</t>
  </si>
  <si>
    <t>Shuma e paguar</t>
  </si>
  <si>
    <t>Data e pageses</t>
  </si>
  <si>
    <t>Perfituesi</t>
  </si>
  <si>
    <t>Pagat e muajit Janar</t>
  </si>
  <si>
    <t>01.02.2022</t>
  </si>
  <si>
    <t xml:space="preserve">Pagat e muajit Shkurt </t>
  </si>
  <si>
    <t>28.02.2022</t>
  </si>
  <si>
    <t xml:space="preserve">Pagat e muajit Mars </t>
  </si>
  <si>
    <t>31.03.2022</t>
  </si>
  <si>
    <t>GJITHSEJ</t>
  </si>
  <si>
    <t>Akomodimi i udhëtimeve  zyrtarë brenda vendi   13132</t>
  </si>
  <si>
    <t>Akomodim brenda vendit -Komisioni per Integrim Evropian</t>
  </si>
  <si>
    <t>04.03.2022</t>
  </si>
  <si>
    <t>BREZOVICA HOTEL SPA SH.P.K</t>
  </si>
  <si>
    <t>Shpenzimet tjera - udhëtimeve zyrtare  brenda  vend   13133</t>
  </si>
  <si>
    <t>Shpenzime tjera brenda vendit -Komisioni per Integrim Evropian</t>
  </si>
  <si>
    <t>Shpenzimet e udhëtimeve  zyrtare jashtë vendit   13140</t>
  </si>
  <si>
    <t xml:space="preserve">Shpenzimet e udhëtimeve zyrtare jashtë vendit </t>
  </si>
  <si>
    <t>25.02.2022</t>
  </si>
  <si>
    <t>ALTAVIA TRAVEL SHPK</t>
  </si>
  <si>
    <t>Shpenzime te vogla - para xhepi   13141</t>
  </si>
  <si>
    <t>Shpenzime  gjate udhetimit zyrtare ne Shqiperi (12-14 Janar 2022)</t>
  </si>
  <si>
    <t>27.01.2022</t>
  </si>
  <si>
    <t xml:space="preserve">DIMAL BASHA </t>
  </si>
  <si>
    <t>ADNAN RRUSTEMI</t>
  </si>
  <si>
    <t>Shpenzime  gjate udhetimit zyrtare ne Greqi (7-9 dhjetor 2021)</t>
  </si>
  <si>
    <t>HYKMETE BAJRAMI</t>
  </si>
  <si>
    <t>Shpenzime  gjate udhetimit zyrtare ne Shqiperi (12- 14 janar 2022)</t>
  </si>
  <si>
    <t>28.01.2022</t>
  </si>
  <si>
    <t>HAJDAR BEQA</t>
  </si>
  <si>
    <t>BESNIK TAHIRI</t>
  </si>
  <si>
    <t>DRITON SELMANAJ</t>
  </si>
  <si>
    <t>Shpenzime gjate udhetimit zyrtare ne Finlandë  (30 nentor-03 dhjetor  2021)</t>
  </si>
  <si>
    <t>07.02.2022</t>
  </si>
  <si>
    <t>SARANDA BOGUJEVCI</t>
  </si>
  <si>
    <t>Shpenzime gjate udhetimit zyrtare ne Ukrainë  (23-25 Janar  2022)</t>
  </si>
  <si>
    <t>21.02.2022</t>
  </si>
  <si>
    <t>AVDULLAH HOTI</t>
  </si>
  <si>
    <t>Shpenzime udhetimit zyrtare ne Turqi (09-12 shkurt 2022)</t>
  </si>
  <si>
    <t>GAZMEND GJYSHINCA</t>
  </si>
  <si>
    <t>Shpenzime  gjate udhetimit zyrtare ne Turqi (09-12 shkurt 2022)</t>
  </si>
  <si>
    <t>HAKI ABAZI</t>
  </si>
  <si>
    <t>Shpenzime tjera gjate udhetimit zyrtare ne Turqi (09-12 shkurt 2022)</t>
  </si>
  <si>
    <t xml:space="preserve">BAHRIM SHABANI </t>
  </si>
  <si>
    <t>Shpenzime  gjate udhetimit zyrtare ne Kroaci (15 -18 shkurt 2022)</t>
  </si>
  <si>
    <t>03.03.2022</t>
  </si>
  <si>
    <t>ERXHAN GALUSHI</t>
  </si>
  <si>
    <t>Shpenzime  gjate udhetimit zyrtare ne Shqiperi (20-22 shkurt 2022)</t>
  </si>
  <si>
    <t>ARDIAN GOLA</t>
  </si>
  <si>
    <t>Shpenzime  gjate udhetimit zyrtare ne Turqi (9-12 shkurt  2022)</t>
  </si>
  <si>
    <t>ARIANA MUSLIU SHOSHI</t>
  </si>
  <si>
    <t>Shpenzime  gjate udhetimit zyrtare ne Turqi  (9 -12 shkurt 2022)</t>
  </si>
  <si>
    <t>TIME KADRIJAJ</t>
  </si>
  <si>
    <t>Shpenzime  gjate udhetimit zyrtare ne Turqi (25 shkurt -02 mars 2022)</t>
  </si>
  <si>
    <t>07.03.2022</t>
  </si>
  <si>
    <t>ENIS KERVAN</t>
  </si>
  <si>
    <t>Shpenzime  gjate udhetimit zyrtare ne Shqiper  (28 shkurt -2 mars 2022)</t>
  </si>
  <si>
    <t>10.03.2022</t>
  </si>
  <si>
    <t>FATMIRE KOLLÇAKU</t>
  </si>
  <si>
    <t>Shpenzime  gjate udhetimit zyrtare ne Shqiperi (11-13 shkurt 2022)</t>
  </si>
  <si>
    <t>ARBEN GASHI</t>
  </si>
  <si>
    <t>Shpenzime  gjate udhetimit zyrtare ne Shqiperi (20-22 Shkurt 2022)</t>
  </si>
  <si>
    <t>FRIDON LALA</t>
  </si>
  <si>
    <t>Shpenzime  gjate udhetimit zyrtare ne Shqiperi (28 shkurt-02 mars 2022)</t>
  </si>
  <si>
    <t>11.03.2022</t>
  </si>
  <si>
    <t>Shpenzime  gjate udhetimit zyrtare ne Farncë (3-6 mars 2022)</t>
  </si>
  <si>
    <t>14.03.2022</t>
  </si>
  <si>
    <t>RREZARTA KRASNIQI</t>
  </si>
  <si>
    <t>HYDAJET HYSENI - KALOSHI</t>
  </si>
  <si>
    <t>Shpenzime  gjate udhetimit zyrtare ne Francë (8-11 mars 2022)</t>
  </si>
  <si>
    <t>17.03.2022</t>
  </si>
  <si>
    <t>Shpenzim gjate udhetimit zyrtare ne Francë (8-11 mars 2022)</t>
  </si>
  <si>
    <t>Shpenzime  gjate udhetimit zyrtare ne Francë (3-6 mars 2022)</t>
  </si>
  <si>
    <t>18.03.2022</t>
  </si>
  <si>
    <t>SHQIPE METAJ ISUFI</t>
  </si>
  <si>
    <t>21.03.2022</t>
  </si>
  <si>
    <t>ARMEND MUJA</t>
  </si>
  <si>
    <t>BLERTA DELIU KODRA</t>
  </si>
  <si>
    <t>PAL LEKAJ</t>
  </si>
  <si>
    <t>Shpenzime gjate udhetimit zyrtare ne Francë (8-11 mars 2022)</t>
  </si>
  <si>
    <t>MIMOZA KUSARI LILA</t>
  </si>
  <si>
    <t>DRITON HYSENI</t>
  </si>
  <si>
    <t>Shpenzime gjate udhetimit zyrtare ne Francë  (8-11 mars  2022)</t>
  </si>
  <si>
    <t>FITORE PACOLLI DALIPI</t>
  </si>
  <si>
    <t>ARMEND ZEMAJ</t>
  </si>
  <si>
    <t>Shpenzime  gjate udhetimit zyrtare ne Francë (13-17 mars 2022)</t>
  </si>
  <si>
    <t>22.03.2022</t>
  </si>
  <si>
    <t>23.03.2022</t>
  </si>
  <si>
    <t>Shpenzime gjate udhetimit zyrtare ne Francë (10-14 mars 2022)</t>
  </si>
  <si>
    <t>Shpenzime  gjate udhetimit zyrtare ne Shqiperi (20-22 mars 2022)</t>
  </si>
  <si>
    <t>28.03.2022</t>
  </si>
  <si>
    <t>MEFAIL BAJQINOVCI</t>
  </si>
  <si>
    <t>Shpenzime  gjate udhetimit zyrtare ne Shqiperi (10 mars 2022)</t>
  </si>
  <si>
    <t>DUDA BALJE</t>
  </si>
  <si>
    <t>Shpenzime  gjate udhetimit zyrtare ne Maqedonia e Veriut (10 mars 2022)</t>
  </si>
  <si>
    <t>ALBANA BYTYQI</t>
  </si>
  <si>
    <t>29.03.2022</t>
  </si>
  <si>
    <t>ELMI RECICA</t>
  </si>
  <si>
    <t>Shpenzime  gjate udhetimit zyrtare ne Maqedonin e Veriut  (10 mars 2022)</t>
  </si>
  <si>
    <t>VASFIJE BLAIR</t>
  </si>
  <si>
    <t>ARBER REXHAJ</t>
  </si>
  <si>
    <t>ENVER DUGOLLI</t>
  </si>
  <si>
    <t>BEKE BERISHA</t>
  </si>
  <si>
    <t>Shpenzime  gjate udhetimit zyrtare ne Shqiperi (21 mars 2022)</t>
  </si>
  <si>
    <t>30.03.2022</t>
  </si>
  <si>
    <t>HISEN BERISHA</t>
  </si>
  <si>
    <t>Shpenzime  gjate udhetimit zyrtare ne SHBA (16 -27  mars 2022)</t>
  </si>
  <si>
    <t>RASHIT QALAJ</t>
  </si>
  <si>
    <t>FATMIR HUMOLLI</t>
  </si>
  <si>
    <t>Akomodimi - udhëtimet zyrtar jashtë vend   13142</t>
  </si>
  <si>
    <t>Akomodim  gjate udhetimit zyrtare ne Shqiperi (12-14 Janar 2022)</t>
  </si>
  <si>
    <t>Akomodim gjate udhetimit zyrtare ne Shqiperi  (12-14 Janar  2022)</t>
  </si>
  <si>
    <t>Akomodim gjate udhetimit zyrtare ne Shqiperi (12-14 janar  2022)</t>
  </si>
  <si>
    <t>Akomodim gjate udhetimit zyrtare ne Turqi (09-12 shkurt  2022)</t>
  </si>
  <si>
    <t>Akomodim gjate udhetimit zyrtare ne Turqi  (9 -12 shkurt 2022)</t>
  </si>
  <si>
    <t>Akomodim gjate udhetimit zyrtare ne Kroaci (15 -18 shkurt 2022)</t>
  </si>
  <si>
    <t>Akomodim gjate udhetimit zyrtare ne Turqi (25 shkurt-02 mars  2022)</t>
  </si>
  <si>
    <t>Akomodim gjate udhetimit zyrtare ne Francë  (3-6 mars  2022)</t>
  </si>
  <si>
    <t>Akomodim gjate udhetimit zyrtare ne Francë (8-11 mars 2022)</t>
  </si>
  <si>
    <t>Akomodim  gjate udhetimit zyrtare ne Francë (3-6 mars 2022)</t>
  </si>
  <si>
    <t>Akomodim gjate udhetimit zyrtare ne Francë (3-6 mars 2022)</t>
  </si>
  <si>
    <t>Akomodim gjate udhetimit zyrtare ne Francë  (8-11 mars  2022)</t>
  </si>
  <si>
    <t>Akomodim gjate udhetimit zyrtare ne Francë (8-11 mars  2022)</t>
  </si>
  <si>
    <t>Akomodim gjate udhetimit zyrtare ne Francë (13-17 mars 2022)</t>
  </si>
  <si>
    <t>Akomodim gjate udhetimit zyrtare ne Francë (10-14 mars 2022)</t>
  </si>
  <si>
    <t>Akomodim gjate udhetimit zyrtare ne Shqiperi (20-22 mars 2022)</t>
  </si>
  <si>
    <t>Akomodim gjate udhetimit zyrtare ne Shqiperi  (20-22 mars 2022)</t>
  </si>
  <si>
    <t>Shpenzimet tjera - udhëtimeve zyrtar  jashtë vend   13143</t>
  </si>
  <si>
    <t>Shpenzime tjera gjate udhetimit zyrtare ne Turqi (25-29 dhjetor  2021)</t>
  </si>
  <si>
    <t>BEKIM ARIFI</t>
  </si>
  <si>
    <t>Shpenzim tjera  gjate udhetimit zyrtare ne Kroaci (15 -18 shkurt 2022)</t>
  </si>
  <si>
    <t>Shpenzime tjera gjate udhetimit zyrtare ne Francë ( 3-6 mars 2022)</t>
  </si>
  <si>
    <t>Shpenzime tjera gjate udhetimit zyrtare ne Francë (3-6 mars 2022)</t>
  </si>
  <si>
    <t>Shpenzime tjera  gjate udhetimit zyrtare ne Francë (3-6 mars 2022)</t>
  </si>
  <si>
    <t>Shërbimet  telefonisë mobile   13320</t>
  </si>
  <si>
    <t xml:space="preserve">Shpenzime te telefonisë mobile </t>
  </si>
  <si>
    <t>21.01.2022</t>
  </si>
  <si>
    <t>TELEKOMI I KOSOVES SHA</t>
  </si>
  <si>
    <t>18.02.2022</t>
  </si>
  <si>
    <t>25.03.2022</t>
  </si>
  <si>
    <t>Shërbime kontraktuese tjera   13460</t>
  </si>
  <si>
    <t>Pasaport Diplomatike -Drita Millaku</t>
  </si>
  <si>
    <t>25.01.2022</t>
  </si>
  <si>
    <t xml:space="preserve"> MINISTRIA PUNEVE TE BRENDSHME </t>
  </si>
  <si>
    <t xml:space="preserve">Pasaport Diplomatike -Xhavit Haliti </t>
  </si>
  <si>
    <t xml:space="preserve">Pasaport Diplomatike -Armend Zemaj </t>
  </si>
  <si>
    <t>Pasaport Diplomatike - Vendenis Lahu</t>
  </si>
  <si>
    <t>08.02.2022</t>
  </si>
  <si>
    <t>Pasaport  diplomatike - Visar Korenica</t>
  </si>
  <si>
    <t xml:space="preserve">Pasaport Diplomatike - Rashit Qalaj </t>
  </si>
  <si>
    <t>Pasaport Diplomatike - Ganimete Musliu</t>
  </si>
  <si>
    <t>Akomodimi   13660</t>
  </si>
  <si>
    <t>Akomodim i delegacionit nga Shqipëria</t>
  </si>
  <si>
    <t>09.02.2022</t>
  </si>
  <si>
    <t>SAMI R.AHMETI BI</t>
  </si>
  <si>
    <t>Akomodim i Delegacionit nga Shqiperia</t>
  </si>
  <si>
    <t xml:space="preserve">Akomodim i Delegacionit nga Shqiperia </t>
  </si>
  <si>
    <t>10.02.2022</t>
  </si>
  <si>
    <t xml:space="preserve">Akomodim i Delegacionit nga Shqiperi </t>
  </si>
  <si>
    <t>Akomodim per delagacionin nga Maqedonia e Veriut (vendim 08-V-138)</t>
  </si>
  <si>
    <t>Dreka zyrtare   14310</t>
  </si>
  <si>
    <t>Drekë zyrtare - Komisioni Ad-hoc për përzgjedhjen e kandidatëve për anetarë të KPM-së</t>
  </si>
  <si>
    <t>BOULEVARD SHPK</t>
  </si>
  <si>
    <t>Drekë zyrtare -nenkryetari i Kuvendit  Slavko Simic</t>
  </si>
  <si>
    <t>BLODIN GAGICA BI</t>
  </si>
  <si>
    <t xml:space="preserve">Drekë zyrtare -Komisioni per Mbikëqyrjn e Finacave Publike  </t>
  </si>
  <si>
    <t>TIFFANY SHPK</t>
  </si>
  <si>
    <t xml:space="preserve">Drekë zyrtare -Komisioni për Legjislacion , Mandate , Imunitete </t>
  </si>
  <si>
    <t>31.01.2022</t>
  </si>
  <si>
    <t>BRUNI SHPK</t>
  </si>
  <si>
    <t xml:space="preserve">Drekë zrytare - Komisioni për Mbikqyrja e Financave Publike </t>
  </si>
  <si>
    <t>Drekë zyrtare -Komisioni për Çështjen të Sigurisë dhe Mbrojtjes</t>
  </si>
  <si>
    <t>GRESA LOUNGE RESTAURANT SHPK</t>
  </si>
  <si>
    <t xml:space="preserve">Drekë zyrtare -Komisioni per ekonomi , Industri , Ndërmarrësi dhe Tregeti </t>
  </si>
  <si>
    <t>GIZZI SHPK</t>
  </si>
  <si>
    <t xml:space="preserve">Drekë zyrtare -Komisioni për Administratë Publike , Pushtet , Lokale ,Media  dhe Zhvillim Rajonal </t>
  </si>
  <si>
    <t xml:space="preserve">Drekë zyrtare -Komisioni për Buxhet , Punë dhe Transfere </t>
  </si>
  <si>
    <t>Shërbime të bufesë - nëntor 2021</t>
  </si>
  <si>
    <t>SHQIPONJABFB SH.P.K.</t>
  </si>
  <si>
    <t>Drekë zyrtare -Nenkryetari i Kuvendit  Slavko Simic</t>
  </si>
  <si>
    <t>Drekë zyrtare -Deleg.nga Shqiperia Kryesia nr.08-V-116</t>
  </si>
  <si>
    <t>Drekë zyrtare-Delegacioni nga Shqiperia (24-26 Janar 2022 , nr.08-V-116)</t>
  </si>
  <si>
    <t>Drekë zrytare -Komisioni për Administratë Publike. Pushtet Lokal,Media dhe Zhvillim Rajonal (25 Janar 2022)</t>
  </si>
  <si>
    <t>11.02.2022</t>
  </si>
  <si>
    <t>Drekë zyrtare -Komisoni per Legjislacion,Mandate ,Imunitete ..(30-VIII-2021)</t>
  </si>
  <si>
    <t>LIBURN HALILI BI</t>
  </si>
  <si>
    <t>Drekë zyrtare -Komisoni per Legjislacion,Mandate ,Imunitete ..</t>
  </si>
  <si>
    <t>16.02.2022</t>
  </si>
  <si>
    <t>Drekë zyrtare -Komisioni, Industri , Ndërmarrësi dhe Tregeti (vendim nr.23-VIII-2022)</t>
  </si>
  <si>
    <t>AMAZONA HOTEL SHPK</t>
  </si>
  <si>
    <t>Drekë zyrtare - Nenkryetar i Kuvendit te Kosoves Slavko Simic</t>
  </si>
  <si>
    <t>09.03.2022</t>
  </si>
  <si>
    <t>BAJRAKTARI  SHPK</t>
  </si>
  <si>
    <t>Drekë zyrtare-Komisioni për Arsim, Shkencë,Teknologji, Inovacion,Kulturë..</t>
  </si>
  <si>
    <t>FONDACIONI PER MBROJTJEN E KAFSHEVE VIER PFOTEN K</t>
  </si>
  <si>
    <t xml:space="preserve">Drekë zyrtare-Komisioni për Mbikëqyrjen e Agjencisë së Kosovës për Inteligjencë &amp; Komisioni për Çështjet e Sigurisë dhe Mbrojtjes </t>
  </si>
  <si>
    <t>METROPOLI SH.P.K.</t>
  </si>
  <si>
    <t>Drekë zyrtare -Delegacioni nga Maqedonia e Veriut (vendim nr.08-V-138)</t>
  </si>
  <si>
    <t xml:space="preserve"> MILOT N.SHYLEMAJA BI</t>
  </si>
  <si>
    <t>RASIM GASHI B.I</t>
  </si>
  <si>
    <t>Paga</t>
  </si>
  <si>
    <t>Mallra dhe sherbime</t>
  </si>
  <si>
    <t>avance te hapura</t>
  </si>
  <si>
    <t>gjithsej</t>
  </si>
  <si>
    <t xml:space="preserve">   Programi: Administrata</t>
  </si>
  <si>
    <t>ADMINISTRATA E KUVENDIT TE KOSOVES</t>
  </si>
  <si>
    <t>VISAR KRASNIQI</t>
  </si>
  <si>
    <t>MIRLINDA KOLGECI</t>
  </si>
  <si>
    <t>Shpenzime gjate udhetimit zyrtare ne Shqiperi  (12-14 Janar  2022)</t>
  </si>
  <si>
    <t xml:space="preserve">ERGYL EMRA </t>
  </si>
  <si>
    <t>Shpenzime tjera gjate udhetimit zyrtare ne Turqi (25-27 dhjetor 2021)</t>
  </si>
  <si>
    <t>24.02.2022</t>
  </si>
  <si>
    <t xml:space="preserve">BASHKIM LATIFI </t>
  </si>
  <si>
    <t>Shpenzime te udhetimit zyrtare ne Turqi  (25-29 dhjetor  2021)</t>
  </si>
  <si>
    <t xml:space="preserve">GEZIM IDRIZI </t>
  </si>
  <si>
    <t>Shpenzime  gjate udhetimit zyrtare ne Turqi (9-12 shkurt 2022)</t>
  </si>
  <si>
    <t xml:space="preserve">MANUSH KRASNIQI </t>
  </si>
  <si>
    <t>Shpenzime  gjate udhetimit zyrtare ne Shqiperi (20-23 shkurt 2022)</t>
  </si>
  <si>
    <t>ARGZON MUÇAJ</t>
  </si>
  <si>
    <t>VALON DOBRUNA</t>
  </si>
  <si>
    <t>LABINOT SMAKAJ</t>
  </si>
  <si>
    <t>MUHAMET BYTYQI</t>
  </si>
  <si>
    <t>ISMET KRASNIQI</t>
  </si>
  <si>
    <t>SHQIPE KRASNIQI</t>
  </si>
  <si>
    <t>Shpenzime  gjate udhetimit zyrtare ne Shqiperi (22-23 shkurt 2022)</t>
  </si>
  <si>
    <t>ARSIM SHALA</t>
  </si>
  <si>
    <t>XHELADIN HOXHA</t>
  </si>
  <si>
    <t>Shpenzime  gjate udhetimit zyrtare ne Francë (03-06 mars 2022)</t>
  </si>
  <si>
    <t xml:space="preserve">SAFET BEQIRI </t>
  </si>
  <si>
    <t>15.03.2022</t>
  </si>
  <si>
    <t>FATBARDHA BOLETINI</t>
  </si>
  <si>
    <t xml:space="preserve">FATJETA IBISHI				</t>
  </si>
  <si>
    <t>GENTA LEPAJA</t>
  </si>
  <si>
    <t>BESIM KRASNIQI</t>
  </si>
  <si>
    <t>Shpenzime  gjate udhetimit zyrtare ne Shqiperi (14-16 mars 2022)</t>
  </si>
  <si>
    <t xml:space="preserve"> HANA BAJRAKTAR</t>
  </si>
  <si>
    <t xml:space="preserve"> FEHMI HYSENI</t>
  </si>
  <si>
    <t>NUR ÇEKU</t>
  </si>
  <si>
    <t>Shpenzime  gjate udhetimit zyrtare ne Shqiperi (14-16 mars  2022)</t>
  </si>
  <si>
    <t xml:space="preserve"> ARBEN LOSHI</t>
  </si>
  <si>
    <t>24.03.2022</t>
  </si>
  <si>
    <t>ARJETA STATOVCI PAÇARADA</t>
  </si>
  <si>
    <t>Shpenzime  gjate udhetimit zyrtare ne Maqedonia e Veriut (14-16 mars 2022)</t>
  </si>
  <si>
    <t>SELMAN YMERI</t>
  </si>
  <si>
    <t>ZARE ALIU</t>
  </si>
  <si>
    <t>Akomodim gjate udhetimit zyrtare ne Shqiperi (13-14 dhjetor  2022)</t>
  </si>
  <si>
    <t>DTH ISMET KRASNIQI</t>
  </si>
  <si>
    <t>Akomodim gjate udhetimit zyrtare ne Turqi (25-27 dhjetor   2021)</t>
  </si>
  <si>
    <t>Akomodim gjate udhetimit zyrtare ne Turqi (25-29 dhjetor  2021)</t>
  </si>
  <si>
    <t>Akomodim gjate udhetimit zyrtare ne Shqiperi (20-23 shkurt  2022)</t>
  </si>
  <si>
    <t>Akomodim gjate udhetimit zyrtare ne Shqiperi  (20-23 shkurt  2022)</t>
  </si>
  <si>
    <t>Akomodim gjate udhetimit zyrtare ne Shqiperi  (20-22 Mars  2022)</t>
  </si>
  <si>
    <t>Shpenzime tjera gjate udhetimit zyrtare ne Shqiperi  (12-14 Janar  2022)</t>
  </si>
  <si>
    <t>Shpenzime  tjera gjate udhetimit zyrtare ne Turqi (25-29 dhjetor 2021)</t>
  </si>
  <si>
    <t>Shpenzime tjera gjate udhetimit zyrtare ne Turqi  (25-27 dhjetor  2021)</t>
  </si>
  <si>
    <t>Shpenzime tjera  gjate udhetimit zyrtare ne Shqiperi (20-23 shkurt  2022)</t>
  </si>
  <si>
    <t xml:space="preserve">ISMET KRASNIQI </t>
  </si>
  <si>
    <t>Shpenzime tjera  gjate udhetimit zyrtare ne Shqiperi (20-22 shkurt  2022)</t>
  </si>
  <si>
    <t>Shpenzime tjera gjate udhetimit zyrtare ne Francë (8-11 mars 2022)</t>
  </si>
  <si>
    <t>Shpenzime tjera gjate udhetimit zyrtare ne Shqiperi (20-22 mars 2022)</t>
  </si>
  <si>
    <t>Rryma   13210</t>
  </si>
  <si>
    <t>Rryma</t>
  </si>
  <si>
    <t>15.02.2022</t>
  </si>
  <si>
    <t>KESCO MAIN OPERATIONS ACCOUNT</t>
  </si>
  <si>
    <t>08.03.2022</t>
  </si>
  <si>
    <t>Uji   13220</t>
  </si>
  <si>
    <t>PRISHTINA SHA KUR</t>
  </si>
  <si>
    <t>Mbeturinat   13230</t>
  </si>
  <si>
    <t xml:space="preserve">Mbeturina </t>
  </si>
  <si>
    <t>KRM PASTRIMI SHA</t>
  </si>
  <si>
    <t xml:space="preserve">Mbaturina </t>
  </si>
  <si>
    <t>Ngrohja qëndrore   13240</t>
  </si>
  <si>
    <t>Ngrohja qendrore</t>
  </si>
  <si>
    <t>NP TERMOKOS SHA</t>
  </si>
  <si>
    <t>Shpenzimet telefonike   13250</t>
  </si>
  <si>
    <t xml:space="preserve">Shpenzimet e telefonike </t>
  </si>
  <si>
    <t xml:space="preserve">Shpenzime te telefonisë </t>
  </si>
  <si>
    <t>Shërbimet e telefonisë mobile</t>
  </si>
  <si>
    <t xml:space="preserve">Shpenzime te telefonisë moblie </t>
  </si>
  <si>
    <t xml:space="preserve">Sherbime tjera kontrakuese-Perkthim </t>
  </si>
  <si>
    <t>GLOBAL CONSULTING DEVELOPMENT ASSOCIATES SHPK</t>
  </si>
  <si>
    <t>Sherbime tjera kontrakuese</t>
  </si>
  <si>
    <t>RIKON SH.P.K</t>
  </si>
  <si>
    <t>RROTA SHPK</t>
  </si>
  <si>
    <t xml:space="preserve">Sherbime tjera kontrakuese-shfrytezim i fotokopjeve </t>
  </si>
  <si>
    <t xml:space="preserve">Shfyrtezim i printerave </t>
  </si>
  <si>
    <t>23.02.2022</t>
  </si>
  <si>
    <t xml:space="preserve">Shërbime kontraktuese tjera </t>
  </si>
  <si>
    <t xml:space="preserve">Sherbime tjera -WEB CASTING </t>
  </si>
  <si>
    <t xml:space="preserve">Shfyrtezim i fotokopjeve </t>
  </si>
  <si>
    <t>Shërbime kontraktuese tjera-Dezifektim</t>
  </si>
  <si>
    <t xml:space="preserve">Sherbime tjera kontrakuese-Huazime </t>
  </si>
  <si>
    <t>AVC GROUP SHPK</t>
  </si>
  <si>
    <t>Paisje tjera &lt; 1000   13509</t>
  </si>
  <si>
    <t xml:space="preserve">Pajisje tjera </t>
  </si>
  <si>
    <t>PRO 4 SHPK</t>
  </si>
  <si>
    <t>Furnizim për zyre   13610</t>
  </si>
  <si>
    <t>Furnizim per zyre</t>
  </si>
  <si>
    <t>04.02.2022</t>
  </si>
  <si>
    <t>ADA GROUP SHA</t>
  </si>
  <si>
    <t xml:space="preserve">Furnizim me flamuj </t>
  </si>
  <si>
    <t>BARDHYL BEJTULLAHU B I</t>
  </si>
  <si>
    <t>Furnizim me material -Preventues</t>
  </si>
  <si>
    <t>HAMËZ ZEQIRAJ B I</t>
  </si>
  <si>
    <t>Furnizim me  lule</t>
  </si>
  <si>
    <t>BERAT KACIU BI</t>
  </si>
  <si>
    <t xml:space="preserve">Furnizim me material sanitar </t>
  </si>
  <si>
    <t>LIRIA SH.P.K</t>
  </si>
  <si>
    <t xml:space="preserve">Furnizim </t>
  </si>
  <si>
    <t>ALBKOS SAFETY SHPK</t>
  </si>
  <si>
    <t>Karburant për vetura   13780</t>
  </si>
  <si>
    <t xml:space="preserve">Karburant per vetura </t>
  </si>
  <si>
    <t>HIB PETROL SHPK</t>
  </si>
  <si>
    <t>Regjistrimi i automjeteve   13950</t>
  </si>
  <si>
    <t xml:space="preserve">Regjistrim te automjeteve </t>
  </si>
  <si>
    <t>Taksa komunale e regjistrimit të automjeteve   13952</t>
  </si>
  <si>
    <t xml:space="preserve">Taksa komunale e regjistrimit te automjeteve </t>
  </si>
  <si>
    <t>KOMUNA E PRISHTINES</t>
  </si>
  <si>
    <t>Mirëmbajtja dhe riparimi i automjeteve   14010</t>
  </si>
  <si>
    <t xml:space="preserve">Mirembajtja dhe riparimi i automjeteve </t>
  </si>
  <si>
    <t>IDEAL SHALA BI</t>
  </si>
  <si>
    <t xml:space="preserve">Mirembajtje dhe riparimi i automjeteve </t>
  </si>
  <si>
    <t>LTG KOSOVA L.L.C</t>
  </si>
  <si>
    <t xml:space="preserve">Mirembjatje dhe riparimi i automjeteve </t>
  </si>
  <si>
    <t>BAKI AUTOMOBILE SHPK</t>
  </si>
  <si>
    <t>Mirëmbajtja e ndërtesave   14020</t>
  </si>
  <si>
    <t>Mirembajtje e ndertesave</t>
  </si>
  <si>
    <t>SCHAFBERGER JR GMBH DEGA KOSOVE</t>
  </si>
  <si>
    <t xml:space="preserve">Mirembajtje e ndërtesave </t>
  </si>
  <si>
    <t>Miëmbajtja e teknologjisë informative   14040</t>
  </si>
  <si>
    <t>Mirembajtje e web faqes-Sherbime tjera-web casting</t>
  </si>
  <si>
    <t>Mirembajtja e sistemit DCN dhe A/V</t>
  </si>
  <si>
    <t xml:space="preserve">Mirëmbajtja e teknologjisë informative </t>
  </si>
  <si>
    <t xml:space="preserve">Mirëmbajtja e teknologjisë informative sistemit CCTV dhe kunder zjarrit </t>
  </si>
  <si>
    <t>Mirëmbajtja e teknologjisë informative sistemit DCN dhe A/V</t>
  </si>
  <si>
    <t xml:space="preserve">Mirembajtja e sistemit CCTV dhe Kunder Zjarrit </t>
  </si>
  <si>
    <t xml:space="preserve">Mirëmbajtja e teknologjisë informative 		
</t>
  </si>
  <si>
    <t>Qiraja - Makineria   14140</t>
  </si>
  <si>
    <t xml:space="preserve">Qiraja-Makineria </t>
  </si>
  <si>
    <t>MERCOM COMPANY SHPK</t>
  </si>
  <si>
    <t>Reklamat dhe konkurset   14210</t>
  </si>
  <si>
    <t>Reklama dhe konkurset</t>
  </si>
  <si>
    <t>SHPERNDARJA EXPRESS SHPK</t>
  </si>
  <si>
    <t>26.01.2022</t>
  </si>
  <si>
    <t>RTK (RADIO TELEVIZIONI KOSOVES)</t>
  </si>
  <si>
    <t>MUHAMET MAVRAJ B I</t>
  </si>
  <si>
    <t>GRUPI KOHA SHPK</t>
  </si>
  <si>
    <t>Drekë zyrtare</t>
  </si>
  <si>
    <t xml:space="preserve">Drekë zyrtare </t>
  </si>
  <si>
    <t xml:space="preserve">Drekë zyrtare -Zyra e sekretarit </t>
  </si>
  <si>
    <t xml:space="preserve">Drekë zyrtare -Sekretari i Kuvendit te Kosoves </t>
  </si>
  <si>
    <t>komunali</t>
  </si>
  <si>
    <t>Paraja e imt</t>
  </si>
  <si>
    <t xml:space="preserve">   Programi: Stafi mbështetës politik</t>
  </si>
  <si>
    <t xml:space="preserve">Pagat e muajit Janar
</t>
  </si>
  <si>
    <t xml:space="preserve">PAGAT </t>
  </si>
  <si>
    <t xml:space="preserve">Pagat e muajit Shkurt 
</t>
  </si>
  <si>
    <t>ARBENITA MJEKIQI</t>
  </si>
  <si>
    <t>Shpenzime  gjate udhetimit zyrtare ne Shqiperi (25-26 shkrut  2022)</t>
  </si>
  <si>
    <t>AGIM RATKOCERI</t>
  </si>
  <si>
    <t>Shpenzime  gjate udhetimit zyrtare ne Shqiperi (11 shkurt 2022)</t>
  </si>
  <si>
    <t>BESNIK VASOLLI</t>
  </si>
  <si>
    <t>Shpenzime  gjate udhetimit zyrtare ne Shqiperi (25 -26 mars 2022)</t>
  </si>
  <si>
    <t>Akomodim gjate udhetimit zyrtare ne Shqiperi  (25-26 shkurt 2022)</t>
  </si>
  <si>
    <t>Akomdim gjate udhetimit zyrtare Shqiperi  (25-26 mars 2022)</t>
  </si>
  <si>
    <t>Shpenzime tjera gjate udhetimit zyrtare ne Shqiperi (25-26 shkrut 2022)</t>
  </si>
  <si>
    <t>Shpenzime tjera gjate udhetimit zyrtare ne Shqiperi (11 shkurt 2022)</t>
  </si>
  <si>
    <t>Shpenzime  gjate udhetimit zyrtare ne Shqiperi (25-26 mars 2022)</t>
  </si>
  <si>
    <t xml:space="preserve">   Programi: Komisioni ndihmë shtetërore</t>
  </si>
  <si>
    <t xml:space="preserve">Rryma </t>
  </si>
  <si>
    <t>Qiraja për ndërtesa   14110</t>
  </si>
  <si>
    <t xml:space="preserve">Qiraja për ndërtesa </t>
  </si>
  <si>
    <t>DONJETA VLLASALIU</t>
  </si>
  <si>
    <t xml:space="preserve">Qiraja për ndërtese </t>
  </si>
  <si>
    <t xml:space="preserve">Drekë zyrtare -Komis.i Ndihmes Shteterore </t>
  </si>
  <si>
    <t xml:space="preserve">Drekë zyrtare -Komis.per Ndihmes Shtetrore </t>
  </si>
  <si>
    <t>Pagesa e tatimit në qira   14510</t>
  </si>
  <si>
    <t xml:space="preserve">Pagesa e tatimit  në qira </t>
  </si>
  <si>
    <t>ADMINISTRATA TATIMORE E KOSOVES</t>
  </si>
  <si>
    <t>14.02.2022</t>
  </si>
  <si>
    <t xml:space="preserve"> ISMET KRASNIQI</t>
  </si>
  <si>
    <t xml:space="preserve">Shpenzime telefonike </t>
  </si>
  <si>
    <t>Drekë zyrtare -Delegacioni nga Maqedonia e Veriut (vendim 08-V-138)</t>
  </si>
  <si>
    <t xml:space="preserve">Drekë zyrtare - Komisioni për Buxhet, Punë dhe Transfere  </t>
  </si>
  <si>
    <t>Drekë zyrtare - Komisioni për Agjencisë së Kosovës për Intelegjencë</t>
  </si>
  <si>
    <t xml:space="preserve">Drekë zyrtare - Komisioni për Mbikqyrja e Financave Publike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</si>
</sst>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43" formatCode="_(* #,##0.00_);_(* \(#,##0.00\);_(* &quot;-&quot;??_);_(@_)"/>
    <numFmt numFmtId="164" formatCode="_-* #,##0.00\ _L_e_k_ë_-;\-* #,##0.00\ _L_e_k_ë_-;_-* &quot;-&quot;??\ _L_e_k_ë_-;_-@_-"/>
    <numFmt numFmtId="165" formatCode="_-* #,##0.00\ _L_e_k_ë_-;\-* #,##0.00\ _L_e_k_ë_-;_-* &quot;-&quot;\ _L_e_k_ë_-;_-@_-"/>
    <numFmt numFmtId="166" formatCode="#,##0\ [$€-1];[Red]\-#,##0\ [$€-1]"/>
    <numFmt numFmtId="167" formatCode="_(* #,##0.00_);_(* \(#,##0.00\);_(* &quot;-&quot;_);_(@_)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b/>
      <sz val="14"/>
      <color theme="1"/>
      <name val="Times New Roman"/>
      <family val="1"/>
    </font>
    <font>
      <sz val="10"/>
      <name val="Arial"/>
      <family val="2"/>
    </font>
    <font>
      <sz val="12"/>
      <color rgb="FFFF000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b/>
      <sz val="72"/>
      <color theme="1"/>
      <name val="Times New Roman"/>
      <family val="1"/>
    </font>
    <font>
      <sz val="20"/>
      <color theme="1"/>
      <name val="Times New Roman"/>
      <family val="1"/>
    </font>
    <font>
      <b/>
      <sz val="20"/>
      <color theme="1"/>
      <name val="Times New Roman"/>
      <family val="1"/>
    </font>
    <font>
      <sz val="40"/>
      <color theme="1"/>
      <name val="Times New Roman"/>
      <family val="1"/>
    </font>
    <font>
      <sz val="26"/>
      <color theme="1"/>
      <name val="Times New Roman"/>
      <family val="1"/>
    </font>
    <font>
      <b/>
      <sz val="28"/>
      <color theme="1"/>
      <name val="Times New Roman"/>
      <family val="1"/>
    </font>
    <font>
      <sz val="28"/>
      <color theme="1"/>
      <name val="Times New Roman"/>
      <family val="1"/>
    </font>
    <font>
      <b/>
      <sz val="36"/>
      <color theme="1"/>
      <name val="Times New Roman"/>
      <family val="1"/>
    </font>
    <font>
      <sz val="36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6"/>
      <color theme="1"/>
      <name val="Times New Roman"/>
      <family val="1"/>
    </font>
    <font>
      <sz val="48"/>
      <color theme="1"/>
      <name val="Times New Roman"/>
      <family val="1"/>
    </font>
    <font>
      <b/>
      <sz val="48"/>
      <color theme="1"/>
      <name val="Times New Roman"/>
      <family val="1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b/>
      <sz val="26"/>
      <color theme="1"/>
      <name val="Times New Roman"/>
      <family val="1"/>
    </font>
    <font>
      <sz val="26"/>
      <color theme="1"/>
      <name val="Calibri"/>
      <family val="2"/>
      <scheme val="minor"/>
    </font>
    <font>
      <sz val="26"/>
      <name val="Times New Roman"/>
      <family val="1"/>
    </font>
    <font>
      <b/>
      <sz val="26"/>
      <color rgb="FF000000"/>
      <name val="Times New Roman"/>
      <family val="1"/>
    </font>
    <font>
      <sz val="26"/>
      <color rgb="FF000000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b/>
      <sz val="18"/>
      <color rgb="FF000000"/>
      <name val="Times New Roman"/>
      <family val="1"/>
    </font>
    <font>
      <sz val="18"/>
      <color rgb="FF000000"/>
      <name val="Times New Roman"/>
      <family val="1"/>
    </font>
    <font>
      <b/>
      <sz val="18"/>
      <name val="Times New Roman"/>
      <family val="1"/>
    </font>
    <font>
      <sz val="18"/>
      <name val="Times New Roman"/>
      <family val="1"/>
    </font>
    <font>
      <b/>
      <u/>
      <sz val="11"/>
      <color theme="1"/>
      <name val="Calibri"/>
      <family val="2"/>
      <scheme val="minor"/>
    </font>
    <font>
      <b/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8"/>
      <color rgb="FF002163"/>
      <name val="Verdana"/>
      <family val="2"/>
    </font>
    <font>
      <b/>
      <sz val="12"/>
      <color rgb="FF000000"/>
      <name val="Calibri"/>
      <family val="2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9E181"/>
      </patternFill>
    </fill>
  </fills>
  <borders count="4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41" fontId="1" fillId="0" borderId="0" applyFont="0" applyFill="0" applyBorder="0" applyAlignment="0" applyProtection="0"/>
  </cellStyleXfs>
  <cellXfs count="318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4" fillId="3" borderId="0" xfId="0" applyFont="1" applyFill="1" applyAlignment="1">
      <alignment horizontal="right"/>
    </xf>
    <xf numFmtId="0" fontId="5" fillId="0" borderId="13" xfId="0" applyFont="1" applyBorder="1"/>
    <xf numFmtId="0" fontId="5" fillId="0" borderId="8" xfId="0" applyFont="1" applyBorder="1"/>
    <xf numFmtId="0" fontId="5" fillId="0" borderId="14" xfId="0" applyFont="1" applyBorder="1"/>
    <xf numFmtId="0" fontId="4" fillId="2" borderId="14" xfId="0" applyFont="1" applyFill="1" applyBorder="1"/>
    <xf numFmtId="0" fontId="5" fillId="2" borderId="8" xfId="0" applyFont="1" applyFill="1" applyBorder="1"/>
    <xf numFmtId="0" fontId="4" fillId="3" borderId="15" xfId="0" applyFont="1" applyFill="1" applyBorder="1" applyAlignment="1">
      <alignment horizontal="center" wrapText="1"/>
    </xf>
    <xf numFmtId="0" fontId="4" fillId="0" borderId="8" xfId="0" applyFont="1" applyBorder="1" applyAlignment="1">
      <alignment wrapText="1"/>
    </xf>
    <xf numFmtId="0" fontId="2" fillId="0" borderId="7" xfId="0" applyFont="1" applyBorder="1" applyAlignment="1">
      <alignment horizontal="right"/>
    </xf>
    <xf numFmtId="0" fontId="2" fillId="0" borderId="8" xfId="0" applyFont="1" applyBorder="1" applyAlignment="1">
      <alignment wrapText="1"/>
    </xf>
    <xf numFmtId="43" fontId="4" fillId="0" borderId="8" xfId="1" applyFont="1" applyBorder="1"/>
    <xf numFmtId="10" fontId="4" fillId="0" borderId="8" xfId="2" applyNumberFormat="1" applyFont="1" applyBorder="1"/>
    <xf numFmtId="0" fontId="5" fillId="0" borderId="9" xfId="0" applyFont="1" applyBorder="1" applyAlignment="1">
      <alignment horizontal="right"/>
    </xf>
    <xf numFmtId="0" fontId="3" fillId="0" borderId="10" xfId="0" applyFont="1" applyBorder="1" applyAlignment="1">
      <alignment wrapText="1"/>
    </xf>
    <xf numFmtId="43" fontId="5" fillId="2" borderId="10" xfId="1" applyFont="1" applyFill="1" applyBorder="1"/>
    <xf numFmtId="10" fontId="5" fillId="0" borderId="10" xfId="2" applyNumberFormat="1" applyFont="1" applyBorder="1"/>
    <xf numFmtId="43" fontId="5" fillId="0" borderId="10" xfId="1" applyFont="1" applyBorder="1"/>
    <xf numFmtId="0" fontId="4" fillId="0" borderId="8" xfId="0" applyFont="1" applyBorder="1"/>
    <xf numFmtId="0" fontId="3" fillId="0" borderId="1" xfId="0" applyFont="1" applyBorder="1" applyAlignment="1">
      <alignment vertical="top" wrapText="1"/>
    </xf>
    <xf numFmtId="0" fontId="3" fillId="0" borderId="27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0" xfId="0" applyFont="1" applyBorder="1" applyAlignment="1">
      <alignment horizontal="left" vertical="top" wrapText="1" indent="5"/>
    </xf>
    <xf numFmtId="0" fontId="3" fillId="0" borderId="7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43" fontId="3" fillId="0" borderId="26" xfId="1" applyFont="1" applyBorder="1" applyAlignment="1">
      <alignment vertical="top" wrapText="1"/>
    </xf>
    <xf numFmtId="10" fontId="3" fillId="0" borderId="7" xfId="2" applyNumberFormat="1" applyFont="1" applyBorder="1" applyAlignment="1">
      <alignment vertical="top" wrapText="1"/>
    </xf>
    <xf numFmtId="0" fontId="7" fillId="0" borderId="0" xfId="0" applyFont="1"/>
    <xf numFmtId="43" fontId="6" fillId="0" borderId="25" xfId="1" applyFont="1" applyBorder="1" applyAlignment="1">
      <alignment vertical="top" wrapText="1"/>
    </xf>
    <xf numFmtId="43" fontId="4" fillId="0" borderId="8" xfId="0" applyNumberFormat="1" applyFont="1" applyBorder="1"/>
    <xf numFmtId="10" fontId="4" fillId="0" borderId="8" xfId="0" applyNumberFormat="1" applyFont="1" applyBorder="1"/>
    <xf numFmtId="0" fontId="3" fillId="0" borderId="0" xfId="0" applyFont="1"/>
    <xf numFmtId="0" fontId="5" fillId="0" borderId="14" xfId="0" applyFont="1" applyBorder="1"/>
    <xf numFmtId="0" fontId="3" fillId="0" borderId="0" xfId="0" applyFont="1"/>
    <xf numFmtId="0" fontId="3" fillId="0" borderId="0" xfId="0" applyFont="1"/>
    <xf numFmtId="0" fontId="3" fillId="0" borderId="0" xfId="0" applyFont="1"/>
    <xf numFmtId="10" fontId="9" fillId="0" borderId="7" xfId="2" applyNumberFormat="1" applyFont="1" applyBorder="1" applyAlignment="1">
      <alignment vertical="top" wrapText="1"/>
    </xf>
    <xf numFmtId="0" fontId="9" fillId="0" borderId="0" xfId="0" applyFont="1"/>
    <xf numFmtId="43" fontId="3" fillId="0" borderId="25" xfId="1" applyFont="1" applyBorder="1" applyAlignment="1">
      <alignment vertical="top" wrapText="1"/>
    </xf>
    <xf numFmtId="0" fontId="10" fillId="0" borderId="24" xfId="0" applyFont="1" applyBorder="1" applyAlignment="1">
      <alignment vertical="top" wrapText="1"/>
    </xf>
    <xf numFmtId="0" fontId="10" fillId="0" borderId="24" xfId="0" applyFont="1" applyBorder="1"/>
    <xf numFmtId="0" fontId="13" fillId="0" borderId="0" xfId="0" applyFont="1"/>
    <xf numFmtId="0" fontId="14" fillId="0" borderId="0" xfId="0" applyFont="1" applyAlignment="1">
      <alignment horizontal="left" indent="8"/>
    </xf>
    <xf numFmtId="0" fontId="15" fillId="0" borderId="0" xfId="0" applyFont="1"/>
    <xf numFmtId="0" fontId="15" fillId="0" borderId="0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43" fontId="13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43" fontId="13" fillId="0" borderId="0" xfId="0" applyNumberFormat="1" applyFont="1" applyAlignment="1">
      <alignment vertical="center"/>
    </xf>
    <xf numFmtId="0" fontId="17" fillId="0" borderId="0" xfId="0" applyFont="1" applyAlignment="1">
      <alignment horizontal="left" vertical="center"/>
    </xf>
    <xf numFmtId="43" fontId="6" fillId="0" borderId="0" xfId="1" applyFont="1" applyBorder="1" applyAlignment="1">
      <alignment vertical="center" wrapText="1"/>
    </xf>
    <xf numFmtId="43" fontId="13" fillId="0" borderId="0" xfId="1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43" fontId="3" fillId="0" borderId="0" xfId="1" applyFont="1" applyBorder="1" applyAlignment="1">
      <alignment vertical="center" wrapText="1"/>
    </xf>
    <xf numFmtId="43" fontId="13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right" vertical="center" wrapText="1"/>
    </xf>
    <xf numFmtId="0" fontId="22" fillId="0" borderId="0" xfId="0" applyFont="1" applyBorder="1" applyAlignment="1">
      <alignment horizontal="right" vertical="center" wrapText="1"/>
    </xf>
    <xf numFmtId="43" fontId="21" fillId="0" borderId="0" xfId="1" applyFont="1" applyBorder="1" applyAlignment="1">
      <alignment horizontal="right" vertical="center" wrapText="1"/>
    </xf>
    <xf numFmtId="0" fontId="19" fillId="0" borderId="0" xfId="0" applyFont="1" applyAlignment="1">
      <alignment horizontal="left" indent="5"/>
    </xf>
    <xf numFmtId="0" fontId="20" fillId="0" borderId="0" xfId="0" applyFont="1"/>
    <xf numFmtId="0" fontId="21" fillId="0" borderId="0" xfId="0" applyFont="1" applyBorder="1" applyAlignment="1">
      <alignment horizontal="right" vertical="top" wrapText="1"/>
    </xf>
    <xf numFmtId="43" fontId="13" fillId="0" borderId="0" xfId="1" applyFont="1" applyBorder="1"/>
    <xf numFmtId="0" fontId="13" fillId="0" borderId="0" xfId="0" applyFont="1" applyBorder="1"/>
    <xf numFmtId="43" fontId="13" fillId="0" borderId="0" xfId="0" applyNumberFormat="1" applyFont="1" applyBorder="1"/>
    <xf numFmtId="0" fontId="16" fillId="0" borderId="0" xfId="0" applyFont="1" applyBorder="1" applyAlignment="1">
      <alignment horizontal="left" vertical="top" wrapText="1"/>
    </xf>
    <xf numFmtId="0" fontId="16" fillId="0" borderId="0" xfId="0" applyFont="1"/>
    <xf numFmtId="0" fontId="18" fillId="0" borderId="0" xfId="0" applyFont="1"/>
    <xf numFmtId="0" fontId="19" fillId="0" borderId="0" xfId="0" applyFont="1"/>
    <xf numFmtId="43" fontId="13" fillId="0" borderId="0" xfId="1" applyFont="1"/>
    <xf numFmtId="0" fontId="13" fillId="0" borderId="12" xfId="0" applyFont="1" applyBorder="1"/>
    <xf numFmtId="0" fontId="10" fillId="0" borderId="0" xfId="0" applyFont="1" applyBorder="1"/>
    <xf numFmtId="0" fontId="10" fillId="0" borderId="0" xfId="0" applyFont="1"/>
    <xf numFmtId="0" fontId="24" fillId="0" borderId="0" xfId="0" applyFont="1"/>
    <xf numFmtId="0" fontId="25" fillId="0" borderId="0" xfId="0" applyFont="1"/>
    <xf numFmtId="0" fontId="28" fillId="0" borderId="0" xfId="0" applyFont="1"/>
    <xf numFmtId="0" fontId="15" fillId="0" borderId="0" xfId="0" applyFont="1" applyAlignment="1">
      <alignment vertical="center"/>
    </xf>
    <xf numFmtId="0" fontId="29" fillId="0" borderId="0" xfId="0" applyFont="1"/>
    <xf numFmtId="0" fontId="30" fillId="0" borderId="0" xfId="0" applyFont="1"/>
    <xf numFmtId="0" fontId="16" fillId="0" borderId="38" xfId="0" applyFont="1" applyBorder="1" applyAlignment="1">
      <alignment vertical="top" wrapText="1"/>
    </xf>
    <xf numFmtId="0" fontId="16" fillId="0" borderId="39" xfId="0" applyFont="1" applyBorder="1" applyAlignment="1">
      <alignment vertical="top" wrapText="1"/>
    </xf>
    <xf numFmtId="0" fontId="16" fillId="0" borderId="5" xfId="0" applyFont="1" applyBorder="1" applyAlignment="1">
      <alignment vertical="top" wrapText="1"/>
    </xf>
    <xf numFmtId="0" fontId="29" fillId="0" borderId="40" xfId="0" applyFont="1" applyBorder="1" applyAlignment="1">
      <alignment vertical="top" wrapText="1"/>
    </xf>
    <xf numFmtId="0" fontId="29" fillId="0" borderId="28" xfId="0" applyFont="1" applyBorder="1" applyAlignment="1">
      <alignment vertical="top" wrapText="1"/>
    </xf>
    <xf numFmtId="0" fontId="29" fillId="0" borderId="24" xfId="0" applyFont="1" applyBorder="1" applyAlignment="1">
      <alignment vertical="top" wrapText="1"/>
    </xf>
    <xf numFmtId="43" fontId="29" fillId="0" borderId="24" xfId="1" applyFont="1" applyBorder="1" applyAlignment="1">
      <alignment vertical="top" wrapText="1"/>
    </xf>
    <xf numFmtId="43" fontId="29" fillId="0" borderId="24" xfId="0" applyNumberFormat="1" applyFont="1" applyBorder="1" applyAlignment="1">
      <alignment vertical="top" wrapText="1"/>
    </xf>
    <xf numFmtId="43" fontId="29" fillId="0" borderId="24" xfId="1" applyFont="1" applyBorder="1"/>
    <xf numFmtId="10" fontId="29" fillId="0" borderId="24" xfId="2" applyNumberFormat="1" applyFont="1" applyBorder="1" applyAlignment="1">
      <alignment vertical="top" wrapText="1"/>
    </xf>
    <xf numFmtId="43" fontId="16" fillId="0" borderId="0" xfId="0" applyNumberFormat="1" applyFont="1"/>
    <xf numFmtId="0" fontId="16" fillId="0" borderId="24" xfId="0" applyFont="1" applyBorder="1" applyAlignment="1">
      <alignment vertical="top" wrapText="1"/>
    </xf>
    <xf numFmtId="43" fontId="16" fillId="0" borderId="24" xfId="1" applyFont="1" applyBorder="1" applyAlignment="1">
      <alignment vertical="top" wrapText="1"/>
    </xf>
    <xf numFmtId="165" fontId="16" fillId="0" borderId="24" xfId="4" applyNumberFormat="1" applyFont="1" applyBorder="1" applyAlignment="1">
      <alignment vertical="top" wrapText="1"/>
    </xf>
    <xf numFmtId="43" fontId="16" fillId="0" borderId="24" xfId="1" applyFont="1" applyBorder="1"/>
    <xf numFmtId="43" fontId="16" fillId="0" borderId="0" xfId="1" applyFont="1"/>
    <xf numFmtId="0" fontId="31" fillId="0" borderId="41" xfId="3" applyFont="1" applyBorder="1"/>
    <xf numFmtId="43" fontId="31" fillId="0" borderId="24" xfId="1" applyFont="1" applyBorder="1"/>
    <xf numFmtId="43" fontId="31" fillId="0" borderId="32" xfId="1" applyFont="1" applyBorder="1"/>
    <xf numFmtId="165" fontId="31" fillId="0" borderId="24" xfId="4" applyNumberFormat="1" applyFont="1" applyBorder="1"/>
    <xf numFmtId="43" fontId="31" fillId="0" borderId="48" xfId="1" applyFont="1" applyBorder="1"/>
    <xf numFmtId="165" fontId="31" fillId="0" borderId="48" xfId="4" applyNumberFormat="1" applyFont="1" applyBorder="1"/>
    <xf numFmtId="43" fontId="16" fillId="0" borderId="43" xfId="1" applyFont="1" applyBorder="1" applyAlignment="1"/>
    <xf numFmtId="43" fontId="16" fillId="0" borderId="46" xfId="1" applyFont="1" applyBorder="1" applyAlignment="1"/>
    <xf numFmtId="0" fontId="16" fillId="0" borderId="0" xfId="0" applyFont="1" applyBorder="1" applyAlignment="1">
      <alignment vertical="top" wrapText="1"/>
    </xf>
    <xf numFmtId="0" fontId="16" fillId="0" borderId="24" xfId="0" applyFont="1" applyBorder="1"/>
    <xf numFmtId="0" fontId="29" fillId="0" borderId="24" xfId="0" applyFont="1" applyBorder="1" applyAlignment="1">
      <alignment horizontal="right"/>
    </xf>
    <xf numFmtId="0" fontId="29" fillId="0" borderId="24" xfId="0" applyFont="1" applyBorder="1" applyAlignment="1">
      <alignment wrapText="1"/>
    </xf>
    <xf numFmtId="43" fontId="29" fillId="0" borderId="24" xfId="1" applyFont="1" applyBorder="1" applyAlignment="1">
      <alignment wrapText="1"/>
    </xf>
    <xf numFmtId="10" fontId="29" fillId="0" borderId="24" xfId="2" applyNumberFormat="1" applyFont="1" applyBorder="1" applyAlignment="1">
      <alignment wrapText="1"/>
    </xf>
    <xf numFmtId="43" fontId="32" fillId="0" borderId="24" xfId="1" applyFont="1" applyBorder="1"/>
    <xf numFmtId="0" fontId="33" fillId="0" borderId="24" xfId="0" applyFont="1" applyBorder="1" applyAlignment="1">
      <alignment horizontal="right"/>
    </xf>
    <xf numFmtId="0" fontId="16" fillId="0" borderId="24" xfId="0" applyFont="1" applyBorder="1" applyAlignment="1">
      <alignment wrapText="1"/>
    </xf>
    <xf numFmtId="43" fontId="16" fillId="0" borderId="24" xfId="1" applyFont="1" applyBorder="1" applyAlignment="1">
      <alignment wrapText="1"/>
    </xf>
    <xf numFmtId="43" fontId="33" fillId="2" borderId="24" xfId="1" applyFont="1" applyFill="1" applyBorder="1"/>
    <xf numFmtId="43" fontId="33" fillId="0" borderId="24" xfId="1" applyFont="1" applyBorder="1"/>
    <xf numFmtId="0" fontId="33" fillId="0" borderId="0" xfId="0" applyFont="1" applyBorder="1" applyAlignment="1">
      <alignment horizontal="right"/>
    </xf>
    <xf numFmtId="43" fontId="33" fillId="0" borderId="0" xfId="1" applyFont="1" applyBorder="1"/>
    <xf numFmtId="0" fontId="33" fillId="0" borderId="24" xfId="0" applyFont="1" applyBorder="1"/>
    <xf numFmtId="43" fontId="32" fillId="0" borderId="24" xfId="0" applyNumberFormat="1" applyFont="1" applyBorder="1"/>
    <xf numFmtId="43" fontId="32" fillId="0" borderId="32" xfId="1" applyFont="1" applyBorder="1"/>
    <xf numFmtId="43" fontId="33" fillId="0" borderId="32" xfId="1" applyFont="1" applyBorder="1"/>
    <xf numFmtId="165" fontId="29" fillId="0" borderId="24" xfId="4" applyNumberFormat="1" applyFont="1" applyBorder="1"/>
    <xf numFmtId="165" fontId="33" fillId="5" borderId="32" xfId="4" applyNumberFormat="1" applyFont="1" applyFill="1" applyBorder="1"/>
    <xf numFmtId="0" fontId="33" fillId="0" borderId="32" xfId="0" applyFont="1" applyBorder="1"/>
    <xf numFmtId="0" fontId="16" fillId="0" borderId="0" xfId="0" applyFont="1" applyBorder="1" applyAlignment="1">
      <alignment wrapText="1"/>
    </xf>
    <xf numFmtId="43" fontId="16" fillId="0" borderId="0" xfId="1" applyFont="1" applyBorder="1" applyAlignment="1">
      <alignment wrapText="1"/>
    </xf>
    <xf numFmtId="0" fontId="33" fillId="0" borderId="0" xfId="0" applyFont="1"/>
    <xf numFmtId="43" fontId="16" fillId="0" borderId="24" xfId="0" applyNumberFormat="1" applyFont="1" applyBorder="1" applyAlignment="1">
      <alignment wrapText="1"/>
    </xf>
    <xf numFmtId="0" fontId="31" fillId="5" borderId="24" xfId="3" applyFont="1" applyFill="1" applyBorder="1"/>
    <xf numFmtId="43" fontId="31" fillId="5" borderId="24" xfId="1" applyFont="1" applyFill="1" applyBorder="1"/>
    <xf numFmtId="0" fontId="31" fillId="0" borderId="32" xfId="3" applyFont="1" applyBorder="1"/>
    <xf numFmtId="0" fontId="16" fillId="0" borderId="0" xfId="0" applyFont="1" applyAlignment="1">
      <alignment wrapText="1"/>
    </xf>
    <xf numFmtId="0" fontId="16" fillId="0" borderId="30" xfId="0" applyFont="1" applyBorder="1"/>
    <xf numFmtId="43" fontId="16" fillId="0" borderId="32" xfId="1" applyFont="1" applyBorder="1"/>
    <xf numFmtId="0" fontId="16" fillId="0" borderId="24" xfId="0" applyFont="1" applyBorder="1" applyAlignment="1">
      <alignment horizontal="right"/>
    </xf>
    <xf numFmtId="43" fontId="16" fillId="5" borderId="32" xfId="1" applyFont="1" applyFill="1" applyBorder="1"/>
    <xf numFmtId="43" fontId="33" fillId="5" borderId="24" xfId="1" applyFont="1" applyFill="1" applyBorder="1"/>
    <xf numFmtId="43" fontId="29" fillId="5" borderId="24" xfId="1" applyFont="1" applyFill="1" applyBorder="1"/>
    <xf numFmtId="43" fontId="29" fillId="0" borderId="32" xfId="1" applyFont="1" applyBorder="1"/>
    <xf numFmtId="43" fontId="33" fillId="0" borderId="32" xfId="0" applyNumberFormat="1" applyFont="1" applyBorder="1"/>
    <xf numFmtId="0" fontId="33" fillId="0" borderId="0" xfId="0" applyFont="1" applyBorder="1"/>
    <xf numFmtId="43" fontId="29" fillId="0" borderId="24" xfId="0" applyNumberFormat="1" applyFont="1" applyBorder="1"/>
    <xf numFmtId="164" fontId="29" fillId="0" borderId="24" xfId="0" applyNumberFormat="1" applyFont="1" applyBorder="1"/>
    <xf numFmtId="164" fontId="16" fillId="0" borderId="0" xfId="0" applyNumberFormat="1" applyFont="1"/>
    <xf numFmtId="0" fontId="29" fillId="0" borderId="0" xfId="0" applyFont="1" applyBorder="1"/>
    <xf numFmtId="164" fontId="29" fillId="0" borderId="0" xfId="0" applyNumberFormat="1" applyFont="1" applyBorder="1"/>
    <xf numFmtId="0" fontId="16" fillId="0" borderId="0" xfId="0" applyFont="1" applyBorder="1"/>
    <xf numFmtId="43" fontId="29" fillId="0" borderId="0" xfId="0" applyNumberFormat="1" applyFont="1" applyBorder="1"/>
    <xf numFmtId="0" fontId="32" fillId="0" borderId="24" xfId="0" applyFont="1" applyBorder="1"/>
    <xf numFmtId="0" fontId="34" fillId="0" borderId="0" xfId="0" applyFont="1"/>
    <xf numFmtId="0" fontId="7" fillId="0" borderId="0" xfId="0" applyFont="1" applyBorder="1"/>
    <xf numFmtId="0" fontId="7" fillId="0" borderId="24" xfId="0" applyFont="1" applyBorder="1"/>
    <xf numFmtId="166" fontId="10" fillId="0" borderId="24" xfId="0" applyNumberFormat="1" applyFont="1" applyBorder="1"/>
    <xf numFmtId="0" fontId="7" fillId="0" borderId="28" xfId="0" applyFont="1" applyBorder="1" applyAlignment="1">
      <alignment horizontal="left" textRotation="90" wrapText="1"/>
    </xf>
    <xf numFmtId="0" fontId="7" fillId="0" borderId="24" xfId="0" applyFont="1" applyBorder="1" applyAlignment="1">
      <alignment horizontal="left" textRotation="90" wrapText="1"/>
    </xf>
    <xf numFmtId="0" fontId="10" fillId="0" borderId="2" xfId="0" applyFont="1" applyBorder="1" applyAlignment="1">
      <alignment vertical="top" wrapText="1"/>
    </xf>
    <xf numFmtId="0" fontId="10" fillId="0" borderId="25" xfId="0" applyFont="1" applyBorder="1" applyAlignment="1">
      <alignment vertical="top" wrapText="1"/>
    </xf>
    <xf numFmtId="0" fontId="10" fillId="0" borderId="3" xfId="0" applyFont="1" applyBorder="1" applyAlignment="1">
      <alignment vertical="top" wrapText="1"/>
    </xf>
    <xf numFmtId="43" fontId="10" fillId="0" borderId="3" xfId="1" applyFont="1" applyBorder="1" applyAlignment="1">
      <alignment vertical="top" wrapText="1"/>
    </xf>
    <xf numFmtId="43" fontId="10" fillId="0" borderId="28" xfId="1" applyFont="1" applyBorder="1" applyAlignment="1">
      <alignment vertical="top" wrapText="1"/>
    </xf>
    <xf numFmtId="43" fontId="11" fillId="0" borderId="28" xfId="1" applyFont="1" applyBorder="1" applyAlignment="1">
      <alignment vertical="top" wrapText="1"/>
    </xf>
    <xf numFmtId="43" fontId="34" fillId="0" borderId="24" xfId="1" applyFont="1" applyBorder="1"/>
    <xf numFmtId="43" fontId="7" fillId="0" borderId="3" xfId="1" applyFont="1" applyBorder="1" applyAlignment="1">
      <alignment vertical="top" wrapText="1"/>
    </xf>
    <xf numFmtId="43" fontId="35" fillId="0" borderId="24" xfId="0" applyNumberFormat="1" applyFont="1" applyBorder="1"/>
    <xf numFmtId="43" fontId="34" fillId="0" borderId="0" xfId="0" applyNumberFormat="1" applyFont="1"/>
    <xf numFmtId="0" fontId="24" fillId="0" borderId="0" xfId="0" applyFont="1" applyAlignment="1">
      <alignment horizontal="center"/>
    </xf>
    <xf numFmtId="0" fontId="36" fillId="3" borderId="0" xfId="0" applyFont="1" applyFill="1" applyAlignment="1">
      <alignment horizontal="center"/>
    </xf>
    <xf numFmtId="0" fontId="37" fillId="3" borderId="0" xfId="0" applyFont="1" applyFill="1" applyAlignment="1">
      <alignment horizontal="center"/>
    </xf>
    <xf numFmtId="0" fontId="24" fillId="0" borderId="0" xfId="0" applyFont="1" applyBorder="1"/>
    <xf numFmtId="0" fontId="37" fillId="0" borderId="13" xfId="0" applyFont="1" applyBorder="1" applyAlignment="1">
      <alignment horizontal="center"/>
    </xf>
    <xf numFmtId="0" fontId="37" fillId="0" borderId="14" xfId="0" applyFont="1" applyBorder="1"/>
    <xf numFmtId="0" fontId="37" fillId="0" borderId="14" xfId="0" applyFont="1" applyBorder="1" applyAlignment="1">
      <alignment horizontal="center"/>
    </xf>
    <xf numFmtId="0" fontId="36" fillId="2" borderId="14" xfId="0" applyFont="1" applyFill="1" applyBorder="1" applyAlignment="1">
      <alignment horizontal="center"/>
    </xf>
    <xf numFmtId="43" fontId="24" fillId="0" borderId="0" xfId="0" applyNumberFormat="1" applyFont="1"/>
    <xf numFmtId="43" fontId="24" fillId="0" borderId="0" xfId="1" applyFont="1"/>
    <xf numFmtId="0" fontId="28" fillId="4" borderId="0" xfId="0" applyFont="1" applyFill="1"/>
    <xf numFmtId="0" fontId="39" fillId="0" borderId="24" xfId="0" applyFont="1" applyBorder="1" applyAlignment="1">
      <alignment horizontal="center"/>
    </xf>
    <xf numFmtId="43" fontId="40" fillId="0" borderId="14" xfId="0" applyNumberFormat="1" applyFont="1" applyBorder="1" applyAlignment="1">
      <alignment horizontal="center"/>
    </xf>
    <xf numFmtId="43" fontId="38" fillId="0" borderId="14" xfId="0" applyNumberFormat="1" applyFont="1" applyBorder="1" applyAlignment="1">
      <alignment horizontal="center"/>
    </xf>
    <xf numFmtId="2" fontId="28" fillId="0" borderId="24" xfId="0" applyNumberFormat="1" applyFont="1" applyBorder="1"/>
    <xf numFmtId="0" fontId="28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28" fillId="0" borderId="7" xfId="0" applyFont="1" applyBorder="1" applyAlignment="1">
      <alignment horizontal="center"/>
    </xf>
    <xf numFmtId="43" fontId="39" fillId="0" borderId="24" xfId="1" applyFont="1" applyBorder="1" applyAlignment="1">
      <alignment horizontal="center"/>
    </xf>
    <xf numFmtId="0" fontId="39" fillId="0" borderId="9" xfId="0" applyFont="1" applyBorder="1" applyAlignment="1">
      <alignment horizontal="center"/>
    </xf>
    <xf numFmtId="43" fontId="39" fillId="2" borderId="24" xfId="1" applyFont="1" applyFill="1" applyBorder="1" applyAlignment="1">
      <alignment horizontal="center"/>
    </xf>
    <xf numFmtId="43" fontId="28" fillId="2" borderId="24" xfId="1" applyFont="1" applyFill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8" fillId="0" borderId="24" xfId="0" applyFont="1" applyBorder="1"/>
    <xf numFmtId="0" fontId="39" fillId="0" borderId="31" xfId="0" applyFont="1" applyBorder="1" applyAlignment="1">
      <alignment horizontal="center"/>
    </xf>
    <xf numFmtId="43" fontId="28" fillId="0" borderId="24" xfId="0" applyNumberFormat="1" applyFont="1" applyBorder="1"/>
    <xf numFmtId="43" fontId="28" fillId="0" borderId="24" xfId="0" applyNumberFormat="1" applyFont="1" applyBorder="1" applyAlignment="1">
      <alignment horizontal="center"/>
    </xf>
    <xf numFmtId="43" fontId="28" fillId="0" borderId="24" xfId="1" applyFont="1" applyBorder="1" applyAlignment="1">
      <alignment horizontal="center"/>
    </xf>
    <xf numFmtId="0" fontId="28" fillId="0" borderId="32" xfId="0" applyFont="1" applyBorder="1" applyAlignment="1">
      <alignment horizontal="center"/>
    </xf>
    <xf numFmtId="0" fontId="28" fillId="0" borderId="21" xfId="0" applyFont="1" applyBorder="1"/>
    <xf numFmtId="0" fontId="28" fillId="0" borderId="11" xfId="0" applyFont="1" applyBorder="1"/>
    <xf numFmtId="0" fontId="28" fillId="0" borderId="17" xfId="0" applyFont="1" applyBorder="1"/>
    <xf numFmtId="0" fontId="28" fillId="0" borderId="13" xfId="0" applyFont="1" applyBorder="1"/>
    <xf numFmtId="0" fontId="28" fillId="0" borderId="14" xfId="0" applyFont="1" applyBorder="1"/>
    <xf numFmtId="0" fontId="28" fillId="0" borderId="8" xfId="0" applyFont="1" applyBorder="1"/>
    <xf numFmtId="0" fontId="0" fillId="0" borderId="0" xfId="0" applyNumberFormat="1" applyFill="1" applyAlignment="1" applyProtection="1"/>
    <xf numFmtId="0" fontId="44" fillId="0" borderId="38" xfId="0" applyNumberFormat="1" applyFont="1" applyFill="1" applyBorder="1" applyAlignment="1" applyProtection="1">
      <alignment horizontal="center"/>
    </xf>
    <xf numFmtId="0" fontId="44" fillId="0" borderId="1" xfId="0" applyNumberFormat="1" applyFont="1" applyFill="1" applyBorder="1" applyAlignment="1" applyProtection="1">
      <alignment horizontal="center"/>
    </xf>
    <xf numFmtId="0" fontId="0" fillId="0" borderId="38" xfId="0" applyNumberFormat="1" applyFill="1" applyBorder="1" applyAlignment="1" applyProtection="1">
      <alignment horizontal="left"/>
    </xf>
    <xf numFmtId="165" fontId="0" fillId="0" borderId="4" xfId="4" applyNumberFormat="1" applyFont="1" applyFill="1" applyBorder="1" applyAlignment="1" applyProtection="1">
      <alignment horizontal="left"/>
    </xf>
    <xf numFmtId="0" fontId="0" fillId="0" borderId="24" xfId="0" applyNumberFormat="1" applyFill="1" applyBorder="1" applyAlignment="1" applyProtection="1">
      <alignment horizontal="left"/>
    </xf>
    <xf numFmtId="0" fontId="45" fillId="0" borderId="24" xfId="0" applyFont="1" applyBorder="1"/>
    <xf numFmtId="165" fontId="46" fillId="6" borderId="38" xfId="4" applyNumberFormat="1" applyFont="1" applyFill="1" applyBorder="1" applyAlignment="1" applyProtection="1">
      <alignment horizontal="left"/>
    </xf>
    <xf numFmtId="0" fontId="0" fillId="0" borderId="0" xfId="0" applyNumberFormat="1" applyFill="1" applyAlignment="1" applyProtection="1">
      <alignment horizontal="left"/>
    </xf>
    <xf numFmtId="0" fontId="44" fillId="0" borderId="38" xfId="0" applyNumberFormat="1" applyFont="1" applyFill="1" applyBorder="1" applyAlignment="1" applyProtection="1">
      <alignment horizontal="left"/>
    </xf>
    <xf numFmtId="165" fontId="0" fillId="0" borderId="38" xfId="4" applyNumberFormat="1" applyFont="1" applyFill="1" applyBorder="1" applyAlignment="1" applyProtection="1">
      <alignment horizontal="left"/>
    </xf>
    <xf numFmtId="0" fontId="47" fillId="0" borderId="24" xfId="0" applyNumberFormat="1" applyFont="1" applyFill="1" applyBorder="1" applyAlignment="1" applyProtection="1"/>
    <xf numFmtId="165" fontId="47" fillId="0" borderId="24" xfId="4" applyNumberFormat="1" applyFont="1" applyFill="1" applyBorder="1" applyAlignment="1" applyProtection="1"/>
    <xf numFmtId="0" fontId="0" fillId="0" borderId="38" xfId="0" applyNumberFormat="1" applyFill="1" applyBorder="1" applyAlignment="1" applyProtection="1">
      <alignment horizontal="center"/>
    </xf>
    <xf numFmtId="0" fontId="46" fillId="6" borderId="38" xfId="0" applyNumberFormat="1" applyFont="1" applyFill="1" applyBorder="1" applyAlignment="1" applyProtection="1">
      <alignment horizontal="center"/>
    </xf>
    <xf numFmtId="165" fontId="0" fillId="0" borderId="38" xfId="4" applyNumberFormat="1" applyFont="1" applyFill="1" applyBorder="1" applyAlignment="1" applyProtection="1">
      <alignment horizontal="center"/>
    </xf>
    <xf numFmtId="165" fontId="46" fillId="6" borderId="38" xfId="4" applyNumberFormat="1" applyFont="1" applyFill="1" applyBorder="1" applyAlignment="1" applyProtection="1">
      <alignment horizontal="center"/>
    </xf>
    <xf numFmtId="164" fontId="0" fillId="0" borderId="0" xfId="0" applyNumberFormat="1" applyFill="1" applyAlignment="1" applyProtection="1"/>
    <xf numFmtId="165" fontId="47" fillId="0" borderId="24" xfId="0" applyNumberFormat="1" applyFont="1" applyFill="1" applyBorder="1" applyAlignment="1" applyProtection="1"/>
    <xf numFmtId="164" fontId="47" fillId="0" borderId="24" xfId="0" applyNumberFormat="1" applyFont="1" applyFill="1" applyBorder="1" applyAlignment="1" applyProtection="1"/>
    <xf numFmtId="167" fontId="29" fillId="0" borderId="24" xfId="4" applyNumberFormat="1" applyFont="1" applyBorder="1" applyAlignment="1">
      <alignment vertical="top" wrapText="1"/>
    </xf>
    <xf numFmtId="164" fontId="29" fillId="0" borderId="24" xfId="0" applyNumberFormat="1" applyFont="1" applyBorder="1" applyAlignment="1">
      <alignment wrapText="1"/>
    </xf>
    <xf numFmtId="0" fontId="23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 wrapText="1"/>
    </xf>
    <xf numFmtId="0" fontId="19" fillId="0" borderId="0" xfId="0" applyFont="1" applyAlignment="1">
      <alignment horizontal="left" wrapText="1"/>
    </xf>
    <xf numFmtId="0" fontId="20" fillId="0" borderId="0" xfId="0" applyFont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8" fillId="0" borderId="0" xfId="0" applyFont="1" applyAlignment="1">
      <alignment horizontal="left" vertical="center" wrapText="1"/>
    </xf>
    <xf numFmtId="0" fontId="18" fillId="0" borderId="0" xfId="0" applyFont="1" applyBorder="1" applyAlignment="1">
      <alignment horizontal="left" vertical="center" wrapText="1"/>
    </xf>
    <xf numFmtId="14" fontId="25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left" textRotation="90" wrapText="1"/>
    </xf>
    <xf numFmtId="0" fontId="7" fillId="0" borderId="3" xfId="0" applyFont="1" applyBorder="1" applyAlignment="1">
      <alignment horizontal="left" textRotation="90" wrapText="1"/>
    </xf>
    <xf numFmtId="0" fontId="7" fillId="0" borderId="1" xfId="0" applyFont="1" applyBorder="1" applyAlignment="1">
      <alignment horizontal="center" vertical="top" textRotation="90" wrapText="1"/>
    </xf>
    <xf numFmtId="0" fontId="7" fillId="0" borderId="2" xfId="0" applyFont="1" applyBorder="1" applyAlignment="1">
      <alignment horizontal="center" vertical="top" textRotation="90" wrapText="1"/>
    </xf>
    <xf numFmtId="0" fontId="7" fillId="0" borderId="2" xfId="0" applyFont="1" applyBorder="1" applyAlignment="1">
      <alignment horizontal="left" textRotation="90" wrapText="1"/>
    </xf>
    <xf numFmtId="0" fontId="7" fillId="0" borderId="4" xfId="0" applyFont="1" applyBorder="1" applyAlignment="1">
      <alignment horizontal="left" wrapText="1"/>
    </xf>
    <xf numFmtId="0" fontId="7" fillId="0" borderId="6" xfId="0" applyFont="1" applyBorder="1" applyAlignment="1">
      <alignment horizontal="left" wrapText="1"/>
    </xf>
    <xf numFmtId="0" fontId="7" fillId="0" borderId="23" xfId="0" applyFont="1" applyBorder="1" applyAlignment="1">
      <alignment horizontal="left" textRotation="90" wrapText="1"/>
    </xf>
    <xf numFmtId="0" fontId="7" fillId="0" borderId="37" xfId="0" applyFont="1" applyBorder="1" applyAlignment="1">
      <alignment horizontal="left" textRotation="90" wrapText="1"/>
    </xf>
    <xf numFmtId="0" fontId="16" fillId="0" borderId="43" xfId="0" applyFont="1" applyBorder="1" applyAlignment="1">
      <alignment horizontal="center" wrapText="1"/>
    </xf>
    <xf numFmtId="0" fontId="16" fillId="0" borderId="46" xfId="0" applyFont="1" applyBorder="1" applyAlignment="1">
      <alignment horizontal="center" wrapText="1"/>
    </xf>
    <xf numFmtId="0" fontId="16" fillId="0" borderId="42" xfId="0" applyFont="1" applyBorder="1" applyAlignment="1">
      <alignment horizontal="center" vertical="top" wrapText="1"/>
    </xf>
    <xf numFmtId="0" fontId="16" fillId="0" borderId="43" xfId="0" applyFont="1" applyBorder="1" applyAlignment="1">
      <alignment horizontal="center" vertical="top" wrapText="1"/>
    </xf>
    <xf numFmtId="0" fontId="16" fillId="0" borderId="44" xfId="0" applyFont="1" applyBorder="1" applyAlignment="1">
      <alignment horizontal="center" vertical="top" wrapText="1"/>
    </xf>
    <xf numFmtId="0" fontId="16" fillId="0" borderId="45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47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wrapText="1"/>
    </xf>
    <xf numFmtId="0" fontId="33" fillId="0" borderId="0" xfId="0" applyFont="1" applyBorder="1"/>
    <xf numFmtId="0" fontId="33" fillId="0" borderId="0" xfId="0" applyFont="1"/>
    <xf numFmtId="0" fontId="16" fillId="0" borderId="0" xfId="0" applyFont="1" applyBorder="1"/>
    <xf numFmtId="0" fontId="16" fillId="0" borderId="0" xfId="0" applyFont="1"/>
    <xf numFmtId="0" fontId="28" fillId="5" borderId="29" xfId="0" applyFont="1" applyFill="1" applyBorder="1" applyAlignment="1">
      <alignment wrapText="1"/>
    </xf>
    <xf numFmtId="2" fontId="28" fillId="0" borderId="29" xfId="0" applyNumberFormat="1" applyFont="1" applyBorder="1"/>
    <xf numFmtId="2" fontId="28" fillId="0" borderId="30" xfId="0" applyNumberFormat="1" applyFont="1" applyBorder="1"/>
    <xf numFmtId="0" fontId="38" fillId="3" borderId="16" xfId="0" applyFont="1" applyFill="1" applyBorder="1" applyAlignment="1">
      <alignment horizontal="center" wrapText="1"/>
    </xf>
    <xf numFmtId="0" fontId="38" fillId="3" borderId="9" xfId="0" applyFont="1" applyFill="1" applyBorder="1" applyAlignment="1">
      <alignment horizontal="center" wrapText="1"/>
    </xf>
    <xf numFmtId="0" fontId="28" fillId="5" borderId="13" xfId="0" applyFont="1" applyFill="1" applyBorder="1" applyAlignment="1">
      <alignment horizontal="left" wrapText="1"/>
    </xf>
    <xf numFmtId="0" fontId="28" fillId="5" borderId="14" xfId="0" applyFont="1" applyFill="1" applyBorder="1" applyAlignment="1">
      <alignment horizontal="left" wrapText="1"/>
    </xf>
    <xf numFmtId="0" fontId="28" fillId="5" borderId="8" xfId="0" applyFont="1" applyFill="1" applyBorder="1" applyAlignment="1">
      <alignment horizontal="left" wrapText="1"/>
    </xf>
    <xf numFmtId="43" fontId="40" fillId="0" borderId="24" xfId="1" applyFont="1" applyBorder="1" applyAlignment="1">
      <alignment horizontal="center"/>
    </xf>
    <xf numFmtId="0" fontId="28" fillId="5" borderId="21" xfId="0" applyFont="1" applyFill="1" applyBorder="1" applyAlignment="1">
      <alignment wrapText="1"/>
    </xf>
    <xf numFmtId="0" fontId="28" fillId="5" borderId="11" xfId="0" applyFont="1" applyFill="1" applyBorder="1" applyAlignment="1">
      <alignment wrapText="1"/>
    </xf>
    <xf numFmtId="0" fontId="28" fillId="5" borderId="17" xfId="0" applyFont="1" applyFill="1" applyBorder="1" applyAlignment="1">
      <alignment wrapText="1"/>
    </xf>
    <xf numFmtId="0" fontId="28" fillId="5" borderId="32" xfId="0" applyFont="1" applyFill="1" applyBorder="1" applyAlignment="1">
      <alignment horizontal="left" wrapText="1"/>
    </xf>
    <xf numFmtId="0" fontId="28" fillId="5" borderId="35" xfId="0" applyFont="1" applyFill="1" applyBorder="1" applyAlignment="1">
      <alignment horizontal="left" wrapText="1"/>
    </xf>
    <xf numFmtId="0" fontId="28" fillId="5" borderId="36" xfId="0" applyFont="1" applyFill="1" applyBorder="1" applyAlignment="1">
      <alignment horizontal="left" wrapText="1"/>
    </xf>
    <xf numFmtId="0" fontId="24" fillId="0" borderId="0" xfId="0" applyFont="1"/>
    <xf numFmtId="0" fontId="36" fillId="3" borderId="0" xfId="0" applyFont="1" applyFill="1"/>
    <xf numFmtId="0" fontId="24" fillId="0" borderId="12" xfId="0" applyFont="1" applyBorder="1"/>
    <xf numFmtId="0" fontId="37" fillId="0" borderId="14" xfId="0" applyFont="1" applyBorder="1"/>
    <xf numFmtId="0" fontId="37" fillId="0" borderId="8" xfId="0" applyFont="1" applyBorder="1"/>
    <xf numFmtId="0" fontId="36" fillId="2" borderId="14" xfId="0" applyFont="1" applyFill="1" applyBorder="1" applyAlignment="1">
      <alignment horizontal="center"/>
    </xf>
    <xf numFmtId="0" fontId="36" fillId="2" borderId="8" xfId="0" applyFont="1" applyFill="1" applyBorder="1" applyAlignment="1">
      <alignment horizontal="center"/>
    </xf>
    <xf numFmtId="0" fontId="38" fillId="3" borderId="18" xfId="0" applyFont="1" applyFill="1" applyBorder="1" applyAlignment="1">
      <alignment horizontal="center"/>
    </xf>
    <xf numFmtId="0" fontId="38" fillId="3" borderId="34" xfId="0" applyFont="1" applyFill="1" applyBorder="1" applyAlignment="1">
      <alignment horizontal="center"/>
    </xf>
    <xf numFmtId="0" fontId="38" fillId="3" borderId="19" xfId="0" applyFont="1" applyFill="1" applyBorder="1" applyAlignment="1">
      <alignment horizontal="center" wrapText="1"/>
    </xf>
    <xf numFmtId="0" fontId="38" fillId="3" borderId="11" xfId="0" applyFont="1" applyFill="1" applyBorder="1" applyAlignment="1">
      <alignment horizontal="center" wrapText="1"/>
    </xf>
    <xf numFmtId="0" fontId="38" fillId="3" borderId="17" xfId="0" applyFont="1" applyFill="1" applyBorder="1" applyAlignment="1">
      <alignment horizontal="center" wrapText="1"/>
    </xf>
    <xf numFmtId="0" fontId="38" fillId="3" borderId="20" xfId="0" applyFont="1" applyFill="1" applyBorder="1" applyAlignment="1">
      <alignment horizontal="center" wrapText="1"/>
    </xf>
    <xf numFmtId="0" fontId="38" fillId="3" borderId="12" xfId="0" applyFont="1" applyFill="1" applyBorder="1" applyAlignment="1">
      <alignment horizontal="center" wrapText="1"/>
    </xf>
    <xf numFmtId="0" fontId="38" fillId="3" borderId="10" xfId="0" applyFont="1" applyFill="1" applyBorder="1" applyAlignment="1">
      <alignment horizontal="center" wrapText="1"/>
    </xf>
    <xf numFmtId="43" fontId="38" fillId="0" borderId="24" xfId="1" applyFont="1" applyBorder="1" applyAlignment="1">
      <alignment horizontal="center"/>
    </xf>
    <xf numFmtId="0" fontId="27" fillId="0" borderId="16" xfId="0" applyFont="1" applyBorder="1" applyAlignment="1">
      <alignment horizontal="center" wrapText="1"/>
    </xf>
    <xf numFmtId="0" fontId="27" fillId="0" borderId="9" xfId="0" applyFont="1" applyBorder="1" applyAlignment="1">
      <alignment horizontal="center" wrapText="1"/>
    </xf>
    <xf numFmtId="0" fontId="27" fillId="0" borderId="33" xfId="0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22" xfId="0" applyFont="1" applyBorder="1" applyAlignment="1">
      <alignment wrapText="1"/>
    </xf>
    <xf numFmtId="0" fontId="27" fillId="0" borderId="12" xfId="0" applyFont="1" applyBorder="1" applyAlignment="1">
      <alignment wrapText="1"/>
    </xf>
    <xf numFmtId="0" fontId="38" fillId="0" borderId="11" xfId="0" applyFont="1" applyBorder="1" applyAlignment="1">
      <alignment horizontal="right"/>
    </xf>
    <xf numFmtId="0" fontId="38" fillId="0" borderId="17" xfId="0" applyFont="1" applyBorder="1" applyAlignment="1">
      <alignment horizontal="right"/>
    </xf>
    <xf numFmtId="0" fontId="28" fillId="0" borderId="24" xfId="0" applyFont="1" applyBorder="1" applyAlignment="1">
      <alignment wrapText="1"/>
    </xf>
    <xf numFmtId="0" fontId="4" fillId="3" borderId="16" xfId="0" applyFont="1" applyFill="1" applyBorder="1" applyAlignment="1">
      <alignment horizontal="center" wrapText="1"/>
    </xf>
    <xf numFmtId="0" fontId="4" fillId="3" borderId="9" xfId="0" applyFont="1" applyFill="1" applyBorder="1" applyAlignment="1">
      <alignment horizontal="center" wrapText="1"/>
    </xf>
    <xf numFmtId="0" fontId="4" fillId="3" borderId="31" xfId="0" applyFont="1" applyFill="1" applyBorder="1" applyAlignment="1">
      <alignment horizontal="center" wrapText="1"/>
    </xf>
    <xf numFmtId="0" fontId="4" fillId="3" borderId="12" xfId="0" applyFont="1" applyFill="1" applyBorder="1"/>
    <xf numFmtId="0" fontId="4" fillId="3" borderId="16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0" fillId="0" borderId="38" xfId="0" applyNumberFormat="1" applyFill="1" applyBorder="1" applyAlignment="1" applyProtection="1"/>
    <xf numFmtId="0" fontId="42" fillId="0" borderId="0" xfId="0" applyNumberFormat="1" applyFont="1" applyFill="1" applyAlignment="1" applyProtection="1"/>
    <xf numFmtId="0" fontId="43" fillId="0" borderId="0" xfId="0" applyNumberFormat="1" applyFont="1" applyFill="1" applyAlignment="1" applyProtection="1"/>
    <xf numFmtId="0" fontId="46" fillId="6" borderId="38" xfId="0" applyNumberFormat="1" applyFont="1" applyFill="1" applyBorder="1" applyAlignment="1" applyProtection="1">
      <alignment horizontal="left"/>
    </xf>
    <xf numFmtId="0" fontId="46" fillId="6" borderId="2" xfId="0" applyNumberFormat="1" applyFont="1" applyFill="1" applyBorder="1" applyAlignment="1" applyProtection="1">
      <alignment horizontal="left"/>
    </xf>
    <xf numFmtId="0" fontId="43" fillId="0" borderId="0" xfId="0" applyNumberFormat="1" applyFont="1" applyFill="1" applyAlignment="1" applyProtection="1">
      <alignment horizontal="left"/>
    </xf>
    <xf numFmtId="0" fontId="0" fillId="0" borderId="0" xfId="0" applyNumberFormat="1" applyFill="1" applyAlignment="1" applyProtection="1"/>
    <xf numFmtId="0" fontId="46" fillId="6" borderId="38" xfId="0" applyNumberFormat="1" applyFont="1" applyFill="1" applyBorder="1" applyAlignment="1" applyProtection="1">
      <alignment horizontal="center"/>
    </xf>
    <xf numFmtId="0" fontId="47" fillId="0" borderId="38" xfId="0" applyNumberFormat="1" applyFont="1" applyFill="1" applyBorder="1" applyAlignment="1" applyProtection="1"/>
    <xf numFmtId="0" fontId="47" fillId="0" borderId="0" xfId="0" applyNumberFormat="1" applyFont="1" applyFill="1" applyAlignment="1" applyProtection="1"/>
  </cellXfs>
  <cellStyles count="5">
    <cellStyle name="Comma" xfId="1" builtinId="3"/>
    <cellStyle name="Comma [0]" xfId="4" builtinId="6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171450</xdr:rowOff>
    </xdr:from>
    <xdr:to>
      <xdr:col>8</xdr:col>
      <xdr:colOff>524106</xdr:colOff>
      <xdr:row>37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1450"/>
          <a:ext cx="5162781" cy="687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38</xdr:row>
      <xdr:rowOff>47625</xdr:rowOff>
    </xdr:from>
    <xdr:to>
      <xdr:col>9</xdr:col>
      <xdr:colOff>34560</xdr:colOff>
      <xdr:row>74</xdr:row>
      <xdr:rowOff>28574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7286625"/>
          <a:ext cx="5359034" cy="6838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76</xdr:row>
      <xdr:rowOff>76200</xdr:rowOff>
    </xdr:from>
    <xdr:to>
      <xdr:col>9</xdr:col>
      <xdr:colOff>8270</xdr:colOff>
      <xdr:row>115</xdr:row>
      <xdr:rowOff>19050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4554200"/>
          <a:ext cx="5427994" cy="737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28575</xdr:rowOff>
    </xdr:from>
    <xdr:to>
      <xdr:col>8</xdr:col>
      <xdr:colOff>595085</xdr:colOff>
      <xdr:row>156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17075"/>
          <a:ext cx="5471885" cy="743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127000</xdr:rowOff>
    </xdr:from>
    <xdr:to>
      <xdr:col>17</xdr:col>
      <xdr:colOff>1914525</xdr:colOff>
      <xdr:row>33</xdr:row>
      <xdr:rowOff>0</xdr:rowOff>
    </xdr:to>
    <xdr:sp macro="" textlink="">
      <xdr:nvSpPr>
        <xdr:cNvPr id="2" name="TextBox 1"/>
        <xdr:cNvSpPr txBox="1"/>
      </xdr:nvSpPr>
      <xdr:spPr>
        <a:xfrm>
          <a:off x="1" y="8013700"/>
          <a:ext cx="24469724" cy="7283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Buxheti i Kuvendit të Republikës së Kosovës, i ndarë sipas Ligjit për Buxhetin e Republikës së Kosovës për vitin 2022 Ligji nr.08/L-066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eshte 9.674.105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dhe atë sipas kategorive ekonomike në vijim: Pagat 6.907.105 € ,m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llra dhe shërbime 1.823.000€, shpenzime komunale 200.000 €, subvencione dhe transfere 70.000 € dhe shpenzime kapitale 674.000 €. Në buxhetin e Kuvendit të Republikës së Kosovës pjesën më të madhe të buxhetit e kanë pagat me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71,39 %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,mallrat dhe shërbimet me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18,84%,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shpenzimet kapitale me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6,96%,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shpenzimet komunale me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2,06% si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dhe subvencionet dhe transferet me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0,72 %.</a:t>
          </a:r>
          <a:r>
            <a:rPr lang="en-US" sz="48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8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, 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Nisur nga vleresimi i pergjithshem del se niveli i realizimit te buxhetit te Kuvendit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te Republikes se Kosovës eshte 1.819.199,02 € ose shprehur ne perqindje  18,80 % e buxhetit te ndar sipas Ligjit 08/L-066.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Alokimi i fondeve është bërë nga Ministria e Financave, Punes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dhe Transfereve per vitit  2022 sipas planit te rrjedhes se parasë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Në këtë raport  do të paraqiten në mënyrë të hollësishme shpenzimet  nga buxheti i Kuvendit për</a:t>
          </a:r>
          <a:r>
            <a:rPr lang="en-US" sz="48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tremujorin e vitit 2022. </a:t>
          </a:r>
          <a:endParaRPr lang="en-US" sz="4800">
            <a:solidFill>
              <a:sysClr val="windowText" lastClr="00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17</xdr:col>
      <xdr:colOff>266700</xdr:colOff>
      <xdr:row>33</xdr:row>
      <xdr:rowOff>88898</xdr:rowOff>
    </xdr:from>
    <xdr:ext cx="3990975" cy="264560"/>
    <xdr:sp macro="" textlink="">
      <xdr:nvSpPr>
        <xdr:cNvPr id="3" name="TextBox 2"/>
        <xdr:cNvSpPr txBox="1"/>
      </xdr:nvSpPr>
      <xdr:spPr>
        <a:xfrm>
          <a:off x="22821900" y="15386048"/>
          <a:ext cx="39909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247650</xdr:colOff>
      <xdr:row>33</xdr:row>
      <xdr:rowOff>0</xdr:rowOff>
    </xdr:from>
    <xdr:ext cx="2457450" cy="264560"/>
    <xdr:sp macro="" textlink="">
      <xdr:nvSpPr>
        <xdr:cNvPr id="4" name="TextBox 3"/>
        <xdr:cNvSpPr txBox="1"/>
      </xdr:nvSpPr>
      <xdr:spPr>
        <a:xfrm>
          <a:off x="21336000" y="15297150"/>
          <a:ext cx="24574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200024</xdr:colOff>
      <xdr:row>35</xdr:row>
      <xdr:rowOff>76200</xdr:rowOff>
    </xdr:from>
    <xdr:to>
      <xdr:col>18</xdr:col>
      <xdr:colOff>28575</xdr:colOff>
      <xdr:row>42</xdr:row>
      <xdr:rowOff>286</xdr:rowOff>
    </xdr:to>
    <xdr:sp macro="" textlink="">
      <xdr:nvSpPr>
        <xdr:cNvPr id="5" name="TextBox 4"/>
        <xdr:cNvSpPr txBox="1"/>
      </xdr:nvSpPr>
      <xdr:spPr>
        <a:xfrm>
          <a:off x="200024" y="16535400"/>
          <a:ext cx="24403051" cy="38293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48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Pagave  merr pjesë ne buxhetin tremujor </a:t>
          </a:r>
          <a:r>
            <a:rPr lang="en-US" sz="48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SIMFK 1.808.573,19 € </a:t>
          </a:r>
          <a:r>
            <a:rPr lang="en-US" sz="48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, dhe si të tilla janë të ndara në katër Programe: Anëtarët e Kuvendit  929.765,93€,Administrata e Kuvendit 559.401,57 € , Stafi mbështetës Politik 306.462,07 €</a:t>
          </a:r>
          <a:r>
            <a:rPr lang="en-US" sz="48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dhe Komisioni i ndihmes shteterore 12.943,62€ ,</a:t>
          </a:r>
          <a:r>
            <a:rPr lang="en-US" sz="48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shuma e shpenzuar në këtë kategori për tremujor është 1.592.802,72 € </a:t>
          </a:r>
          <a:endParaRPr lang="en-US" sz="4800">
            <a:solidFill>
              <a:schemeClr val="tx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16</xdr:col>
      <xdr:colOff>152400</xdr:colOff>
      <xdr:row>46</xdr:row>
      <xdr:rowOff>180975</xdr:rowOff>
    </xdr:from>
    <xdr:ext cx="184731" cy="264560"/>
    <xdr:sp macro="" textlink="">
      <xdr:nvSpPr>
        <xdr:cNvPr id="6" name="TextBox 5"/>
        <xdr:cNvSpPr txBox="1"/>
      </xdr:nvSpPr>
      <xdr:spPr>
        <a:xfrm>
          <a:off x="21240750" y="2212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266700</xdr:colOff>
      <xdr:row>44</xdr:row>
      <xdr:rowOff>152400</xdr:rowOff>
    </xdr:from>
    <xdr:ext cx="184731" cy="264560"/>
    <xdr:sp macro="" textlink="">
      <xdr:nvSpPr>
        <xdr:cNvPr id="7" name="TextBox 6"/>
        <xdr:cNvSpPr txBox="1"/>
      </xdr:nvSpPr>
      <xdr:spPr>
        <a:xfrm>
          <a:off x="21355050" y="2143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152398</xdr:colOff>
      <xdr:row>58</xdr:row>
      <xdr:rowOff>161925</xdr:rowOff>
    </xdr:from>
    <xdr:to>
      <xdr:col>18</xdr:col>
      <xdr:colOff>47625</xdr:colOff>
      <xdr:row>66</xdr:row>
      <xdr:rowOff>0</xdr:rowOff>
    </xdr:to>
    <xdr:sp macro="" textlink="">
      <xdr:nvSpPr>
        <xdr:cNvPr id="8" name="TextBox 7"/>
        <xdr:cNvSpPr txBox="1"/>
      </xdr:nvSpPr>
      <xdr:spPr>
        <a:xfrm>
          <a:off x="152398" y="26527125"/>
          <a:ext cx="24469727" cy="2228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shpenzimeve komunale merr pjesë në buxhetin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me 200.000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€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me </a:t>
          </a:r>
          <a:r>
            <a:rPr lang="en-US" sz="48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100%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për</a:t>
          </a:r>
          <a:r>
            <a:rPr lang="en-US" sz="48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8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komunali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këto fonde janë të ndara në programin Administrata e Kuvendit dhe Komisioni i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ndihmës shtetërore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Shuma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 shpenzuar e buxhetit është </a:t>
          </a:r>
          <a:r>
            <a:rPr lang="en-US" sz="48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64.361,64 € 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 </a:t>
          </a:r>
          <a:r>
            <a:rPr lang="en-US" sz="48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32,18</a:t>
          </a:r>
          <a:r>
            <a:rPr lang="en-US" sz="48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 e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buxhetit  të ndarë në Komunali.</a:t>
          </a:r>
          <a:endParaRPr lang="en-US" sz="48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95250</xdr:colOff>
      <xdr:row>69</xdr:row>
      <xdr:rowOff>31750</xdr:rowOff>
    </xdr:from>
    <xdr:to>
      <xdr:col>18</xdr:col>
      <xdr:colOff>19050</xdr:colOff>
      <xdr:row>78</xdr:row>
      <xdr:rowOff>0</xdr:rowOff>
    </xdr:to>
    <xdr:sp macro="" textlink="">
      <xdr:nvSpPr>
        <xdr:cNvPr id="9" name="TextBox 8"/>
        <xdr:cNvSpPr txBox="1"/>
      </xdr:nvSpPr>
      <xdr:spPr>
        <a:xfrm>
          <a:off x="95250" y="30730825"/>
          <a:ext cx="24498300" cy="3054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Investimeve Kapitale merr pjesë në buxhetin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</a:t>
          </a:r>
          <a:r>
            <a:rPr lang="en-US" sz="48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alokuar 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me 674.000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ose me </a:t>
          </a:r>
          <a:r>
            <a:rPr lang="en-US" sz="48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100%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per Kapitale për 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vitin 2022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 këto fonde janë të ndara në programin Administrata e Kuvendit.  Shpenzime në këtë kategori deri me tani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nuk ka, mjete te zotuara jane 1.210 € .</a:t>
          </a:r>
          <a:endParaRPr lang="en-US" sz="48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152400</xdr:colOff>
      <xdr:row>80</xdr:row>
      <xdr:rowOff>95249</xdr:rowOff>
    </xdr:from>
    <xdr:to>
      <xdr:col>18</xdr:col>
      <xdr:colOff>0</xdr:colOff>
      <xdr:row>84</xdr:row>
      <xdr:rowOff>375227</xdr:rowOff>
    </xdr:to>
    <xdr:sp macro="" textlink="">
      <xdr:nvSpPr>
        <xdr:cNvPr id="10" name="TextBox 9"/>
        <xdr:cNvSpPr txBox="1"/>
      </xdr:nvSpPr>
      <xdr:spPr>
        <a:xfrm>
          <a:off x="152400" y="35823524"/>
          <a:ext cx="24422100" cy="16134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Subvencioneve dhe transfereve merr pjesë në buxhetin e alokuar 70.000 €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ose 100% e buxhetit te ndarë për subvencione per vitin 2022,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të shpenzuara në këtë kategori gjatë kësaj periudhe nuk ka.</a:t>
          </a:r>
          <a:endParaRPr lang="en-US" sz="48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247649</xdr:colOff>
      <xdr:row>87</xdr:row>
      <xdr:rowOff>304800</xdr:rowOff>
    </xdr:from>
    <xdr:to>
      <xdr:col>18</xdr:col>
      <xdr:colOff>9524</xdr:colOff>
      <xdr:row>97</xdr:row>
      <xdr:rowOff>288</xdr:rowOff>
    </xdr:to>
    <xdr:sp macro="" textlink="">
      <xdr:nvSpPr>
        <xdr:cNvPr id="11" name="TextBox 10"/>
        <xdr:cNvSpPr txBox="1"/>
      </xdr:nvSpPr>
      <xdr:spPr>
        <a:xfrm>
          <a:off x="247649" y="38938200"/>
          <a:ext cx="24336375" cy="3114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 sz="3600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142873</xdr:colOff>
      <xdr:row>43</xdr:row>
      <xdr:rowOff>190498</xdr:rowOff>
    </xdr:from>
    <xdr:to>
      <xdr:col>18</xdr:col>
      <xdr:colOff>47625</xdr:colOff>
      <xdr:row>54</xdr:row>
      <xdr:rowOff>375227</xdr:rowOff>
    </xdr:to>
    <xdr:sp macro="" textlink="">
      <xdr:nvSpPr>
        <xdr:cNvPr id="12" name="TextBox 11"/>
        <xdr:cNvSpPr txBox="1"/>
      </xdr:nvSpPr>
      <xdr:spPr>
        <a:xfrm>
          <a:off x="142873" y="21135973"/>
          <a:ext cx="24479252" cy="38518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Mallrave dhe Shërbimeve merr pjesë në buxhetin </a:t>
          </a:r>
          <a:r>
            <a:rPr lang="en-US" sz="48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me 1.823.000 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8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100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për 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per Mallra dhe sherbime per vitit 2022,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dhe si të tilla janë të ndara në katër Programe: Anëtarët e Kuvendit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8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694.000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€,Administrata e Kuvendit 960.970</a:t>
          </a:r>
          <a:r>
            <a:rPr lang="en-US" sz="48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 , Stafi mbështetës Politik 120.000</a:t>
          </a:r>
          <a:r>
            <a:rPr lang="en-US" sz="48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</a:t>
          </a:r>
          <a:r>
            <a:rPr lang="en-US" sz="48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dhe K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omisioni i ndihmes shteterore 48.030€, shkalla e shpenzimit të buxhetit në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këtë kategori për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këtë periudhë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është </a:t>
          </a:r>
          <a:r>
            <a:rPr kumimoji="0" lang="en-US" sz="4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162.034,66</a:t>
          </a:r>
          <a:r>
            <a:rPr lang="en-US" sz="48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€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</a:t>
          </a:r>
          <a:r>
            <a:rPr lang="en-US" sz="48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8,89</a:t>
          </a:r>
          <a:r>
            <a:rPr lang="en-US" sz="4800" b="0" i="0" u="none" strike="noStrike" baseline="0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%,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krahasuar  me  buxhetin </a:t>
          </a:r>
          <a:r>
            <a:rPr lang="en-US" sz="48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vjetor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të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48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Kuvendit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në Mallra dhe </a:t>
          </a:r>
          <a:r>
            <a:rPr lang="en-US" sz="40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sherbime </a:t>
          </a:r>
          <a:r>
            <a:rPr lang="en-US" sz="4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</a:t>
          </a:r>
          <a:endParaRPr lang="en-US" sz="4800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76" workbookViewId="0">
      <selection activeCell="M123" sqref="M1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5"/>
  <sheetViews>
    <sheetView workbookViewId="0">
      <selection activeCell="I59" sqref="I59"/>
    </sheetView>
  </sheetViews>
  <sheetFormatPr defaultRowHeight="15" x14ac:dyDescent="0.25"/>
  <cols>
    <col min="1" max="1" width="9.140625" style="209"/>
    <col min="2" max="2" width="3.7109375" style="209" bestFit="1" customWidth="1"/>
    <col min="3" max="3" width="41.7109375" style="209" bestFit="1" customWidth="1"/>
    <col min="4" max="4" width="15.5703125" style="209" bestFit="1" customWidth="1"/>
    <col min="5" max="5" width="14.28515625" style="209" bestFit="1" customWidth="1"/>
    <col min="6" max="6" width="35.140625" style="209" bestFit="1" customWidth="1"/>
    <col min="7" max="16384" width="9.140625" style="209"/>
  </cols>
  <sheetData>
    <row r="1" spans="2:6" ht="15.75" thickBot="1" x14ac:dyDescent="0.3"/>
    <row r="2" spans="2:6" ht="15.75" thickBot="1" x14ac:dyDescent="0.3">
      <c r="B2" s="308" t="s">
        <v>167</v>
      </c>
      <c r="C2" s="308"/>
      <c r="D2" s="308"/>
      <c r="E2" s="308"/>
      <c r="F2" s="308"/>
    </row>
    <row r="3" spans="2:6" ht="15.75" thickBot="1" x14ac:dyDescent="0.3">
      <c r="B3" s="308" t="s">
        <v>168</v>
      </c>
      <c r="C3" s="308"/>
      <c r="D3" s="308"/>
      <c r="E3" s="308"/>
      <c r="F3" s="308"/>
    </row>
    <row r="5" spans="2:6" x14ac:dyDescent="0.25">
      <c r="B5" s="314" t="s">
        <v>541</v>
      </c>
      <c r="C5" s="314"/>
      <c r="D5" s="314"/>
      <c r="E5" s="314"/>
      <c r="F5" s="314"/>
    </row>
    <row r="7" spans="2:6" ht="15.75" thickBot="1" x14ac:dyDescent="0.3">
      <c r="B7" s="310" t="s">
        <v>170</v>
      </c>
      <c r="C7" s="310"/>
      <c r="D7" s="310"/>
      <c r="E7" s="310"/>
      <c r="F7" s="310"/>
    </row>
    <row r="8" spans="2:6" ht="15.75" thickBot="1" x14ac:dyDescent="0.3">
      <c r="B8" s="210" t="s">
        <v>171</v>
      </c>
      <c r="C8" s="210" t="s">
        <v>172</v>
      </c>
      <c r="D8" s="210" t="s">
        <v>173</v>
      </c>
      <c r="E8" s="210" t="s">
        <v>174</v>
      </c>
      <c r="F8" s="210" t="s">
        <v>175</v>
      </c>
    </row>
    <row r="9" spans="2:6" ht="15.75" thickBot="1" x14ac:dyDescent="0.3">
      <c r="B9" s="222">
        <v>1</v>
      </c>
      <c r="C9" s="212" t="s">
        <v>176</v>
      </c>
      <c r="D9" s="222">
        <v>1938.65</v>
      </c>
      <c r="E9" s="222" t="s">
        <v>177</v>
      </c>
      <c r="F9" s="222" t="s">
        <v>528</v>
      </c>
    </row>
    <row r="10" spans="2:6" ht="15.75" thickBot="1" x14ac:dyDescent="0.3">
      <c r="B10" s="222">
        <v>2</v>
      </c>
      <c r="C10" s="212" t="s">
        <v>178</v>
      </c>
      <c r="D10" s="222">
        <v>1292.42</v>
      </c>
      <c r="E10" s="222" t="s">
        <v>179</v>
      </c>
      <c r="F10" s="222" t="s">
        <v>528</v>
      </c>
    </row>
    <row r="11" spans="2:6" ht="15.75" thickBot="1" x14ac:dyDescent="0.3">
      <c r="B11" s="222">
        <v>3</v>
      </c>
      <c r="C11" s="212" t="s">
        <v>180</v>
      </c>
      <c r="D11" s="222">
        <v>291.83999999999997</v>
      </c>
      <c r="E11" s="222" t="s">
        <v>181</v>
      </c>
      <c r="F11" s="222" t="s">
        <v>528</v>
      </c>
    </row>
    <row r="12" spans="2:6" ht="16.5" thickBot="1" x14ac:dyDescent="0.3">
      <c r="B12" s="311" t="s">
        <v>182</v>
      </c>
      <c r="C12" s="311"/>
      <c r="D12" s="223">
        <v>3522.91</v>
      </c>
      <c r="E12" s="315"/>
      <c r="F12" s="315"/>
    </row>
    <row r="14" spans="2:6" ht="15.75" thickBot="1" x14ac:dyDescent="0.3">
      <c r="B14" s="310" t="s">
        <v>433</v>
      </c>
      <c r="C14" s="310"/>
      <c r="D14" s="310"/>
      <c r="E14" s="310"/>
      <c r="F14" s="310"/>
    </row>
    <row r="15" spans="2:6" ht="15.75" thickBot="1" x14ac:dyDescent="0.3">
      <c r="B15" s="210" t="s">
        <v>171</v>
      </c>
      <c r="C15" s="210" t="s">
        <v>172</v>
      </c>
      <c r="D15" s="210" t="s">
        <v>173</v>
      </c>
      <c r="E15" s="210" t="s">
        <v>174</v>
      </c>
      <c r="F15" s="210" t="s">
        <v>175</v>
      </c>
    </row>
    <row r="16" spans="2:6" ht="15.75" thickBot="1" x14ac:dyDescent="0.3">
      <c r="B16" s="222">
        <v>1</v>
      </c>
      <c r="C16" s="212" t="s">
        <v>542</v>
      </c>
      <c r="D16" s="222">
        <v>222.55</v>
      </c>
      <c r="E16" s="222" t="s">
        <v>435</v>
      </c>
      <c r="F16" s="222" t="s">
        <v>436</v>
      </c>
    </row>
    <row r="17" spans="2:6" ht="15.75" thickBot="1" x14ac:dyDescent="0.3">
      <c r="B17" s="222">
        <v>2</v>
      </c>
      <c r="C17" s="212" t="s">
        <v>542</v>
      </c>
      <c r="D17" s="222">
        <v>303.83</v>
      </c>
      <c r="E17" s="222" t="s">
        <v>360</v>
      </c>
      <c r="F17" s="222" t="s">
        <v>436</v>
      </c>
    </row>
    <row r="18" spans="2:6" ht="15.75" thickBot="1" x14ac:dyDescent="0.3">
      <c r="B18" s="222">
        <v>3</v>
      </c>
      <c r="C18" s="212" t="s">
        <v>434</v>
      </c>
      <c r="D18" s="222">
        <v>245.37</v>
      </c>
      <c r="E18" s="222" t="s">
        <v>185</v>
      </c>
      <c r="F18" s="222" t="s">
        <v>436</v>
      </c>
    </row>
    <row r="19" spans="2:6" ht="16.5" thickBot="1" x14ac:dyDescent="0.3">
      <c r="B19" s="311" t="s">
        <v>182</v>
      </c>
      <c r="C19" s="311"/>
      <c r="D19" s="223">
        <v>771.75</v>
      </c>
      <c r="E19" s="315"/>
      <c r="F19" s="315"/>
    </row>
    <row r="21" spans="2:6" ht="15.75" thickBot="1" x14ac:dyDescent="0.3">
      <c r="B21" s="310" t="s">
        <v>307</v>
      </c>
      <c r="C21" s="310"/>
      <c r="D21" s="310"/>
      <c r="E21" s="310"/>
      <c r="F21" s="310"/>
    </row>
    <row r="22" spans="2:6" ht="15.75" thickBot="1" x14ac:dyDescent="0.3">
      <c r="B22" s="210" t="s">
        <v>171</v>
      </c>
      <c r="C22" s="210" t="s">
        <v>172</v>
      </c>
      <c r="D22" s="210" t="s">
        <v>173</v>
      </c>
      <c r="E22" s="210" t="s">
        <v>174</v>
      </c>
      <c r="F22" s="210" t="s">
        <v>175</v>
      </c>
    </row>
    <row r="23" spans="2:6" ht="15.75" thickBot="1" x14ac:dyDescent="0.3">
      <c r="B23" s="222">
        <v>1</v>
      </c>
      <c r="C23" s="212" t="s">
        <v>74</v>
      </c>
      <c r="D23" s="224">
        <v>48</v>
      </c>
      <c r="E23" s="222" t="s">
        <v>195</v>
      </c>
      <c r="F23" s="222" t="s">
        <v>310</v>
      </c>
    </row>
    <row r="24" spans="2:6" ht="15.75" thickBot="1" x14ac:dyDescent="0.3">
      <c r="B24" s="222">
        <v>2</v>
      </c>
      <c r="C24" s="212" t="s">
        <v>451</v>
      </c>
      <c r="D24" s="224">
        <v>16</v>
      </c>
      <c r="E24" s="222" t="s">
        <v>312</v>
      </c>
      <c r="F24" s="222" t="s">
        <v>310</v>
      </c>
    </row>
    <row r="25" spans="2:6" ht="16.5" thickBot="1" x14ac:dyDescent="0.3">
      <c r="B25" s="311" t="s">
        <v>182</v>
      </c>
      <c r="C25" s="311"/>
      <c r="D25" s="225">
        <v>64</v>
      </c>
      <c r="E25" s="315"/>
      <c r="F25" s="315"/>
    </row>
    <row r="27" spans="2:6" ht="15.75" thickBot="1" x14ac:dyDescent="0.3">
      <c r="B27" s="310" t="s">
        <v>543</v>
      </c>
      <c r="C27" s="310"/>
      <c r="D27" s="310"/>
      <c r="E27" s="310"/>
      <c r="F27" s="310"/>
    </row>
    <row r="28" spans="2:6" ht="15.75" thickBot="1" x14ac:dyDescent="0.3">
      <c r="B28" s="210" t="s">
        <v>171</v>
      </c>
      <c r="C28" s="210" t="s">
        <v>172</v>
      </c>
      <c r="D28" s="210" t="s">
        <v>173</v>
      </c>
      <c r="E28" s="210" t="s">
        <v>174</v>
      </c>
      <c r="F28" s="210" t="s">
        <v>175</v>
      </c>
    </row>
    <row r="29" spans="2:6" ht="15.75" thickBot="1" x14ac:dyDescent="0.3">
      <c r="B29" s="222">
        <v>1</v>
      </c>
      <c r="C29" s="212" t="s">
        <v>544</v>
      </c>
      <c r="D29" s="224">
        <v>910</v>
      </c>
      <c r="E29" s="222" t="s">
        <v>516</v>
      </c>
      <c r="F29" s="222" t="s">
        <v>545</v>
      </c>
    </row>
    <row r="30" spans="2:6" ht="15.75" thickBot="1" x14ac:dyDescent="0.3">
      <c r="B30" s="222">
        <v>2</v>
      </c>
      <c r="C30" s="212" t="s">
        <v>546</v>
      </c>
      <c r="D30" s="224">
        <v>910</v>
      </c>
      <c r="E30" s="222" t="s">
        <v>330</v>
      </c>
      <c r="F30" s="222" t="s">
        <v>545</v>
      </c>
    </row>
    <row r="31" spans="2:6" ht="15.75" thickBot="1" x14ac:dyDescent="0.3">
      <c r="B31" s="222">
        <v>3</v>
      </c>
      <c r="C31" s="212" t="s">
        <v>544</v>
      </c>
      <c r="D31" s="224">
        <v>910</v>
      </c>
      <c r="E31" s="222" t="s">
        <v>185</v>
      </c>
      <c r="F31" s="222" t="s">
        <v>545</v>
      </c>
    </row>
    <row r="32" spans="2:6" ht="16.5" thickBot="1" x14ac:dyDescent="0.3">
      <c r="B32" s="311" t="s">
        <v>182</v>
      </c>
      <c r="C32" s="311"/>
      <c r="D32" s="225">
        <v>2730</v>
      </c>
      <c r="E32" s="315"/>
      <c r="F32" s="315"/>
    </row>
    <row r="34" spans="2:6" ht="15.75" thickBot="1" x14ac:dyDescent="0.3">
      <c r="B34" s="310" t="s">
        <v>333</v>
      </c>
      <c r="C34" s="310"/>
      <c r="D34" s="310"/>
      <c r="E34" s="310"/>
      <c r="F34" s="310"/>
    </row>
    <row r="35" spans="2:6" ht="15.75" thickBot="1" x14ac:dyDescent="0.3">
      <c r="B35" s="210" t="s">
        <v>171</v>
      </c>
      <c r="C35" s="210" t="s">
        <v>172</v>
      </c>
      <c r="D35" s="210" t="s">
        <v>173</v>
      </c>
      <c r="E35" s="210" t="s">
        <v>174</v>
      </c>
      <c r="F35" s="210" t="s">
        <v>175</v>
      </c>
    </row>
    <row r="36" spans="2:6" ht="15.75" thickBot="1" x14ac:dyDescent="0.3">
      <c r="B36" s="222">
        <v>1</v>
      </c>
      <c r="C36" s="222" t="s">
        <v>547</v>
      </c>
      <c r="D36" s="224">
        <v>88.9</v>
      </c>
      <c r="E36" s="222" t="s">
        <v>341</v>
      </c>
      <c r="F36" s="222" t="s">
        <v>347</v>
      </c>
    </row>
    <row r="37" spans="2:6" ht="15.75" thickBot="1" x14ac:dyDescent="0.3">
      <c r="B37" s="222">
        <v>2</v>
      </c>
      <c r="C37" s="222" t="s">
        <v>547</v>
      </c>
      <c r="D37" s="224">
        <v>8.6</v>
      </c>
      <c r="E37" s="222" t="s">
        <v>206</v>
      </c>
      <c r="F37" s="222" t="s">
        <v>337</v>
      </c>
    </row>
    <row r="38" spans="2:6" ht="15.75" thickBot="1" x14ac:dyDescent="0.3">
      <c r="B38" s="222">
        <v>3</v>
      </c>
      <c r="C38" s="222" t="s">
        <v>548</v>
      </c>
      <c r="D38" s="224">
        <v>33.700000000000003</v>
      </c>
      <c r="E38" s="222" t="s">
        <v>206</v>
      </c>
      <c r="F38" s="222" t="s">
        <v>337</v>
      </c>
    </row>
    <row r="39" spans="2:6" ht="15.75" thickBot="1" x14ac:dyDescent="0.3">
      <c r="B39" s="222">
        <v>4</v>
      </c>
      <c r="C39" s="222" t="s">
        <v>547</v>
      </c>
      <c r="D39" s="224">
        <v>49</v>
      </c>
      <c r="E39" s="222" t="s">
        <v>364</v>
      </c>
      <c r="F39" s="222" t="s">
        <v>345</v>
      </c>
    </row>
    <row r="40" spans="2:6" ht="15.75" thickBot="1" x14ac:dyDescent="0.3">
      <c r="B40" s="222">
        <v>5</v>
      </c>
      <c r="C40" s="222" t="s">
        <v>547</v>
      </c>
      <c r="D40" s="224">
        <v>137.9</v>
      </c>
      <c r="E40" s="222" t="s">
        <v>230</v>
      </c>
      <c r="F40" s="222" t="s">
        <v>337</v>
      </c>
    </row>
    <row r="41" spans="2:6" ht="16.5" thickBot="1" x14ac:dyDescent="0.3">
      <c r="B41" s="311" t="s">
        <v>182</v>
      </c>
      <c r="C41" s="311"/>
      <c r="D41" s="225">
        <v>318.10000000000002</v>
      </c>
      <c r="E41" s="315"/>
      <c r="F41" s="315"/>
    </row>
    <row r="43" spans="2:6" ht="15.75" thickBot="1" x14ac:dyDescent="0.3">
      <c r="B43" s="310" t="s">
        <v>549</v>
      </c>
      <c r="C43" s="310"/>
      <c r="D43" s="310"/>
      <c r="E43" s="310"/>
      <c r="F43" s="310"/>
    </row>
    <row r="44" spans="2:6" ht="15.75" thickBot="1" x14ac:dyDescent="0.3">
      <c r="B44" s="210" t="s">
        <v>171</v>
      </c>
      <c r="C44" s="210" t="s">
        <v>172</v>
      </c>
      <c r="D44" s="210" t="s">
        <v>173</v>
      </c>
      <c r="E44" s="210" t="s">
        <v>174</v>
      </c>
      <c r="F44" s="210" t="s">
        <v>175</v>
      </c>
    </row>
    <row r="45" spans="2:6" ht="15.75" thickBot="1" x14ac:dyDescent="0.3">
      <c r="B45" s="222">
        <v>1</v>
      </c>
      <c r="C45" s="222" t="s">
        <v>550</v>
      </c>
      <c r="D45" s="224">
        <v>90</v>
      </c>
      <c r="E45" s="222" t="s">
        <v>341</v>
      </c>
      <c r="F45" s="222" t="s">
        <v>551</v>
      </c>
    </row>
    <row r="46" spans="2:6" ht="15.75" thickBot="1" x14ac:dyDescent="0.3">
      <c r="B46" s="222">
        <v>2</v>
      </c>
      <c r="C46" s="222" t="s">
        <v>550</v>
      </c>
      <c r="D46" s="224">
        <v>90</v>
      </c>
      <c r="E46" s="222" t="s">
        <v>552</v>
      </c>
      <c r="F46" s="222" t="s">
        <v>551</v>
      </c>
    </row>
    <row r="47" spans="2:6" ht="15.75" thickBot="1" x14ac:dyDescent="0.3">
      <c r="B47" s="222">
        <v>3</v>
      </c>
      <c r="C47" s="222" t="s">
        <v>550</v>
      </c>
      <c r="D47" s="224">
        <v>90</v>
      </c>
      <c r="E47" s="222" t="s">
        <v>185</v>
      </c>
      <c r="F47" s="222" t="s">
        <v>551</v>
      </c>
    </row>
    <row r="48" spans="2:6" ht="16.5" thickBot="1" x14ac:dyDescent="0.3">
      <c r="B48" s="311" t="s">
        <v>182</v>
      </c>
      <c r="C48" s="311"/>
      <c r="D48" s="225">
        <v>270</v>
      </c>
      <c r="E48" s="315"/>
      <c r="F48" s="315"/>
    </row>
    <row r="53" spans="3:4" x14ac:dyDescent="0.25">
      <c r="C53" s="220" t="s">
        <v>373</v>
      </c>
      <c r="D53" s="221">
        <f>D12</f>
        <v>3522.91</v>
      </c>
    </row>
    <row r="54" spans="3:4" x14ac:dyDescent="0.25">
      <c r="C54" s="220" t="s">
        <v>374</v>
      </c>
      <c r="D54" s="221">
        <f>D19+D25+D32+D41+D48</f>
        <v>4153.8500000000004</v>
      </c>
    </row>
    <row r="55" spans="3:4" x14ac:dyDescent="0.25">
      <c r="C55" s="220" t="s">
        <v>376</v>
      </c>
      <c r="D55" s="221">
        <f>SUM(D53:D54)</f>
        <v>7676.76</v>
      </c>
    </row>
  </sheetData>
  <mergeCells count="21">
    <mergeCell ref="B43:F43"/>
    <mergeCell ref="B48:C48"/>
    <mergeCell ref="E48:F48"/>
    <mergeCell ref="B27:F27"/>
    <mergeCell ref="B32:C32"/>
    <mergeCell ref="E32:F32"/>
    <mergeCell ref="B34:F34"/>
    <mergeCell ref="B41:C41"/>
    <mergeCell ref="E41:F41"/>
    <mergeCell ref="B14:F14"/>
    <mergeCell ref="B19:C19"/>
    <mergeCell ref="E19:F19"/>
    <mergeCell ref="B21:F21"/>
    <mergeCell ref="B25:C25"/>
    <mergeCell ref="E25:F25"/>
    <mergeCell ref="B2:F2"/>
    <mergeCell ref="B3:F3"/>
    <mergeCell ref="B5:F5"/>
    <mergeCell ref="B7:F7"/>
    <mergeCell ref="B12:C12"/>
    <mergeCell ref="E12:F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2"/>
  <sheetViews>
    <sheetView view="pageBreakPreview" topLeftCell="A79" zoomScale="60" zoomScaleNormal="75" workbookViewId="0">
      <selection activeCell="H8" sqref="H8"/>
    </sheetView>
  </sheetViews>
  <sheetFormatPr defaultRowHeight="26.25" x14ac:dyDescent="0.4"/>
  <cols>
    <col min="1" max="1" width="15.5703125" style="46" customWidth="1"/>
    <col min="2" max="2" width="29.28515625" style="46" customWidth="1"/>
    <col min="3" max="3" width="27.85546875" style="46" customWidth="1"/>
    <col min="4" max="4" width="26.28515625" style="46" customWidth="1"/>
    <col min="5" max="5" width="26" style="46" customWidth="1"/>
    <col min="6" max="6" width="24.5703125" style="46" customWidth="1"/>
    <col min="7" max="7" width="25" style="46" customWidth="1"/>
    <col min="8" max="8" width="25.5703125" style="46" customWidth="1"/>
    <col min="9" max="9" width="26.28515625" style="46" customWidth="1"/>
    <col min="10" max="10" width="22.42578125" style="46" customWidth="1"/>
    <col min="11" max="12" width="13.5703125" style="46" customWidth="1"/>
    <col min="13" max="13" width="9.140625" style="46"/>
    <col min="14" max="14" width="28.140625" style="46" customWidth="1"/>
    <col min="15" max="15" width="9.140625" style="46" customWidth="1"/>
    <col min="16" max="16" width="12.85546875" style="46" customWidth="1"/>
    <col min="17" max="17" width="22" style="46" customWidth="1"/>
    <col min="18" max="18" width="39.28515625" style="46" customWidth="1"/>
    <col min="19" max="19" width="25.140625" style="46" customWidth="1"/>
    <col min="20" max="20" width="9.140625" style="46"/>
    <col min="21" max="21" width="26.28515625" style="46" customWidth="1"/>
    <col min="22" max="16384" width="9.140625" style="46"/>
  </cols>
  <sheetData>
    <row r="1" spans="1:18" ht="90" x14ac:dyDescent="1.1499999999999999">
      <c r="A1" s="236" t="s">
        <v>155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</row>
    <row r="2" spans="1:18" x14ac:dyDescent="0.4">
      <c r="A2" s="47"/>
    </row>
    <row r="3" spans="1:18" ht="61.5" x14ac:dyDescent="0.85">
      <c r="A3" s="83" t="s">
        <v>162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</row>
    <row r="4" spans="1:18" ht="61.5" x14ac:dyDescent="0.85">
      <c r="A4" s="83" t="s">
        <v>163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</row>
    <row r="5" spans="1:18" ht="61.5" x14ac:dyDescent="0.85">
      <c r="A5" s="83" t="s">
        <v>164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</row>
    <row r="6" spans="1:18" ht="61.5" x14ac:dyDescent="0.85">
      <c r="A6" s="83" t="s">
        <v>165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</row>
    <row r="7" spans="1:18" ht="61.5" x14ac:dyDescent="0.85">
      <c r="A7" s="83" t="s">
        <v>166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</row>
    <row r="8" spans="1:18" ht="136.5" customHeight="1" x14ac:dyDescent="0.85">
      <c r="A8" s="239">
        <v>44664</v>
      </c>
      <c r="B8" s="239"/>
      <c r="C8" s="239"/>
      <c r="D8" s="239"/>
      <c r="E8" s="239"/>
      <c r="F8" s="83"/>
      <c r="G8" s="83"/>
      <c r="H8" s="83"/>
      <c r="I8" s="83"/>
      <c r="J8" s="83"/>
      <c r="K8" s="83"/>
      <c r="L8" s="83"/>
      <c r="M8" s="83"/>
      <c r="N8" s="83"/>
    </row>
    <row r="9" spans="1:18" ht="88.5" customHeight="1" x14ac:dyDescent="0.4">
      <c r="A9" s="233" t="s">
        <v>141</v>
      </c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</row>
    <row r="10" spans="1:18" ht="59.25" customHeight="1" x14ac:dyDescent="0.4">
      <c r="A10" s="233"/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</row>
    <row r="11" spans="1:18" ht="106.5" customHeight="1" x14ac:dyDescent="0.7">
      <c r="A11" s="49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</row>
    <row r="12" spans="1:18" ht="58.5" customHeight="1" x14ac:dyDescent="0.4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</row>
    <row r="13" spans="1:18" x14ac:dyDescent="0.4">
      <c r="A13" s="232"/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</row>
    <row r="14" spans="1:18" s="50" customFormat="1" x14ac:dyDescent="0.25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</row>
    <row r="15" spans="1:18" s="50" customFormat="1" ht="33" x14ac:dyDescent="0.25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R15" s="52"/>
    </row>
    <row r="16" spans="1:18" s="50" customFormat="1" ht="33" x14ac:dyDescent="0.25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</row>
    <row r="17" spans="1:19" s="50" customFormat="1" ht="35.25" x14ac:dyDescent="0.25">
      <c r="A17" s="53" t="s">
        <v>142</v>
      </c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</row>
    <row r="18" spans="1:19" s="50" customFormat="1" ht="35.25" x14ac:dyDescent="0.25">
      <c r="A18" s="237" t="s">
        <v>143</v>
      </c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R18" s="55"/>
    </row>
    <row r="19" spans="1:19" s="50" customFormat="1" ht="35.25" x14ac:dyDescent="0.25">
      <c r="A19" s="56" t="s">
        <v>144</v>
      </c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R19" s="52"/>
    </row>
    <row r="20" spans="1:19" s="50" customFormat="1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</row>
    <row r="21" spans="1:19" s="50" customFormat="1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R21" s="57"/>
    </row>
    <row r="22" spans="1:19" s="50" customFormat="1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R22" s="58"/>
    </row>
    <row r="23" spans="1:19" s="50" customFormat="1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</row>
    <row r="24" spans="1:19" s="50" customFormat="1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</row>
    <row r="25" spans="1:19" s="50" customFormat="1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</row>
    <row r="26" spans="1:19" s="50" customFormat="1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R26" s="59"/>
    </row>
    <row r="27" spans="1:19" s="50" customFormat="1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R27" s="59"/>
    </row>
    <row r="28" spans="1:19" s="50" customFormat="1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R28" s="60"/>
    </row>
    <row r="29" spans="1:19" s="50" customFormat="1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R29" s="61"/>
    </row>
    <row r="30" spans="1:19" s="50" customFormat="1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R30" s="59"/>
      <c r="S30" s="52"/>
    </row>
    <row r="31" spans="1:19" s="50" customFormat="1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R31" s="61"/>
      <c r="S31" s="52"/>
    </row>
    <row r="32" spans="1:19" s="50" customFormat="1" ht="35.25" x14ac:dyDescent="0.25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R32" s="60"/>
      <c r="S32" s="52"/>
    </row>
    <row r="33" spans="1:21" s="50" customFormat="1" ht="267.75" customHeight="1" x14ac:dyDescent="0.25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R33" s="59"/>
    </row>
    <row r="34" spans="1:21" s="50" customFormat="1" ht="50.25" x14ac:dyDescent="0.25">
      <c r="A34" s="62" t="s">
        <v>145</v>
      </c>
      <c r="B34" s="85"/>
      <c r="C34" s="85"/>
      <c r="D34" s="63"/>
      <c r="E34" s="64"/>
      <c r="F34" s="64"/>
      <c r="G34" s="64"/>
      <c r="H34" s="64"/>
      <c r="I34" s="64"/>
      <c r="J34" s="64"/>
      <c r="K34" s="64"/>
      <c r="L34" s="64"/>
      <c r="M34" s="64"/>
      <c r="N34" s="64"/>
      <c r="R34" s="55"/>
    </row>
    <row r="35" spans="1:21" s="50" customFormat="1" ht="45.75" x14ac:dyDescent="0.25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U35" s="52"/>
    </row>
    <row r="36" spans="1:21" s="50" customFormat="1" ht="45.75" x14ac:dyDescent="0.25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R36" s="55"/>
      <c r="S36" s="52"/>
    </row>
    <row r="37" spans="1:21" s="50" customFormat="1" ht="45.75" x14ac:dyDescent="0.25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R37" s="55"/>
    </row>
    <row r="38" spans="1:21" s="50" customFormat="1" ht="45.75" x14ac:dyDescent="0.25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21" s="50" customFormat="1" ht="45.75" x14ac:dyDescent="0.25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R39" s="57"/>
      <c r="S39" s="55"/>
    </row>
    <row r="40" spans="1:21" s="50" customFormat="1" ht="45.75" x14ac:dyDescent="0.25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R40" s="57"/>
    </row>
    <row r="41" spans="1:21" s="50" customFormat="1" ht="45.75" x14ac:dyDescent="0.25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R41" s="57"/>
    </row>
    <row r="42" spans="1:21" s="50" customFormat="1" ht="33" x14ac:dyDescent="0.25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</row>
    <row r="43" spans="1:21" s="50" customFormat="1" ht="50.25" x14ac:dyDescent="0.25">
      <c r="A43" s="62" t="s">
        <v>146</v>
      </c>
      <c r="B43" s="85"/>
      <c r="C43" s="85"/>
      <c r="D43" s="85"/>
      <c r="E43" s="63"/>
      <c r="F43" s="63"/>
      <c r="G43" s="63"/>
      <c r="H43" s="63"/>
      <c r="I43" s="63"/>
      <c r="J43" s="63"/>
      <c r="K43" s="63"/>
      <c r="L43" s="63"/>
      <c r="M43" s="63"/>
      <c r="N43" s="63"/>
      <c r="R43" s="59"/>
    </row>
    <row r="44" spans="1:21" s="50" customFormat="1" x14ac:dyDescent="0.25">
      <c r="A44" s="234"/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R44" s="65"/>
    </row>
    <row r="45" spans="1:21" s="50" customFormat="1" x14ac:dyDescent="0.25">
      <c r="A45" s="234"/>
      <c r="B45" s="234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R45" s="65"/>
      <c r="S45" s="58"/>
    </row>
    <row r="46" spans="1:21" s="50" customFormat="1" x14ac:dyDescent="0.25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R46" s="65"/>
      <c r="S46" s="58"/>
    </row>
    <row r="47" spans="1:21" s="50" customFormat="1" x14ac:dyDescent="0.25">
      <c r="A47" s="234"/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R47" s="65"/>
      <c r="S47" s="61"/>
    </row>
    <row r="48" spans="1:21" s="50" customFormat="1" x14ac:dyDescent="0.25">
      <c r="A48" s="234"/>
      <c r="B48" s="234"/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R48" s="66"/>
      <c r="S48" s="59"/>
    </row>
    <row r="49" spans="1:19" s="50" customFormat="1" x14ac:dyDescent="0.25">
      <c r="A49" s="234"/>
      <c r="B49" s="234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R49" s="65"/>
      <c r="S49" s="59"/>
    </row>
    <row r="50" spans="1:19" s="50" customFormat="1" x14ac:dyDescent="0.25">
      <c r="A50" s="234"/>
      <c r="B50" s="234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R50" s="67"/>
      <c r="S50" s="59"/>
    </row>
    <row r="51" spans="1:19" s="50" customFormat="1" x14ac:dyDescent="0.25">
      <c r="A51" s="234"/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R51" s="61"/>
      <c r="S51" s="58"/>
    </row>
    <row r="52" spans="1:19" s="50" customFormat="1" x14ac:dyDescent="0.25">
      <c r="A52" s="234"/>
      <c r="B52" s="234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R52" s="59"/>
      <c r="S52" s="61"/>
    </row>
    <row r="53" spans="1:19" s="50" customFormat="1" x14ac:dyDescent="0.25">
      <c r="A53" s="234"/>
      <c r="B53" s="234"/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R53" s="59"/>
      <c r="S53" s="59"/>
    </row>
    <row r="54" spans="1:19" s="50" customFormat="1" x14ac:dyDescent="0.25">
      <c r="A54" s="234"/>
      <c r="B54" s="234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R54" s="65"/>
      <c r="S54" s="59"/>
    </row>
    <row r="55" spans="1:19" s="50" customFormat="1" ht="84" customHeight="1" x14ac:dyDescent="0.25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R55" s="65"/>
      <c r="S55" s="58"/>
    </row>
    <row r="56" spans="1:19" s="50" customFormat="1" ht="99" customHeight="1" x14ac:dyDescent="0.25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R56" s="65"/>
      <c r="S56" s="58"/>
    </row>
    <row r="57" spans="1:19" ht="50.25" x14ac:dyDescent="0.7">
      <c r="A57" s="68" t="s">
        <v>147</v>
      </c>
      <c r="B57" s="48"/>
      <c r="C57" s="48"/>
      <c r="D57" s="48"/>
      <c r="E57" s="69"/>
      <c r="F57" s="69"/>
      <c r="G57" s="69"/>
      <c r="H57" s="69"/>
      <c r="I57" s="69"/>
      <c r="J57" s="69"/>
      <c r="K57" s="69"/>
      <c r="L57" s="69"/>
      <c r="M57" s="69"/>
      <c r="N57" s="69"/>
      <c r="R57" s="70"/>
      <c r="S57" s="71"/>
    </row>
    <row r="58" spans="1:19" x14ac:dyDescent="0.4">
      <c r="A58" s="235"/>
      <c r="B58" s="235"/>
      <c r="C58" s="235"/>
      <c r="D58" s="235"/>
      <c r="E58" s="235"/>
      <c r="F58" s="235"/>
      <c r="G58" s="235"/>
      <c r="H58" s="235"/>
      <c r="I58" s="235"/>
      <c r="J58" s="235"/>
      <c r="K58" s="235"/>
      <c r="L58" s="235"/>
      <c r="M58" s="235"/>
      <c r="N58" s="235"/>
      <c r="R58" s="70"/>
      <c r="S58" s="71"/>
    </row>
    <row r="59" spans="1:19" x14ac:dyDescent="0.4">
      <c r="A59" s="235"/>
      <c r="B59" s="235"/>
      <c r="C59" s="235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R59" s="231"/>
      <c r="S59" s="71"/>
    </row>
    <row r="60" spans="1:19" x14ac:dyDescent="0.4">
      <c r="A60" s="235"/>
      <c r="B60" s="235"/>
      <c r="C60" s="235"/>
      <c r="D60" s="235"/>
      <c r="E60" s="235"/>
      <c r="F60" s="235"/>
      <c r="G60" s="235"/>
      <c r="H60" s="235"/>
      <c r="I60" s="235"/>
      <c r="J60" s="235"/>
      <c r="K60" s="235"/>
      <c r="L60" s="235"/>
      <c r="M60" s="235"/>
      <c r="N60" s="235"/>
      <c r="R60" s="231"/>
      <c r="S60" s="71"/>
    </row>
    <row r="61" spans="1:19" x14ac:dyDescent="0.4">
      <c r="A61" s="235"/>
      <c r="B61" s="235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R61" s="70"/>
      <c r="S61" s="72"/>
    </row>
    <row r="62" spans="1:19" x14ac:dyDescent="0.4">
      <c r="A62" s="235"/>
      <c r="B62" s="235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R62" s="70"/>
      <c r="S62" s="72"/>
    </row>
    <row r="63" spans="1:19" x14ac:dyDescent="0.4">
      <c r="A63" s="235"/>
      <c r="B63" s="235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R63" s="70"/>
      <c r="S63" s="72"/>
    </row>
    <row r="64" spans="1:19" x14ac:dyDescent="0.4">
      <c r="A64" s="235"/>
      <c r="B64" s="235"/>
      <c r="C64" s="235"/>
      <c r="D64" s="235"/>
      <c r="E64" s="235"/>
      <c r="F64" s="235"/>
      <c r="G64" s="235"/>
      <c r="H64" s="235"/>
      <c r="I64" s="235"/>
      <c r="J64" s="235"/>
      <c r="K64" s="235"/>
      <c r="L64" s="235"/>
      <c r="M64" s="235"/>
      <c r="N64" s="235"/>
      <c r="R64" s="72"/>
      <c r="S64" s="73"/>
    </row>
    <row r="65" spans="1:19" ht="84.75" customHeight="1" x14ac:dyDescent="0.4">
      <c r="A65" s="235"/>
      <c r="B65" s="235"/>
      <c r="C65" s="235"/>
      <c r="D65" s="235"/>
      <c r="E65" s="235"/>
      <c r="F65" s="235"/>
      <c r="G65" s="235"/>
      <c r="H65" s="235"/>
      <c r="I65" s="235"/>
      <c r="J65" s="235"/>
      <c r="K65" s="235"/>
      <c r="L65" s="235"/>
      <c r="M65" s="235"/>
      <c r="N65" s="235"/>
      <c r="R65" s="72"/>
      <c r="S65" s="72"/>
    </row>
    <row r="66" spans="1:19" ht="4.5" customHeight="1" x14ac:dyDescent="0.4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R66" s="70"/>
      <c r="S66" s="72"/>
    </row>
    <row r="67" spans="1:19" ht="113.25" customHeight="1" x14ac:dyDescent="0.45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R67" s="70"/>
      <c r="S67" s="72"/>
    </row>
    <row r="68" spans="1:19" ht="60" customHeight="1" x14ac:dyDescent="0.6">
      <c r="A68" s="68" t="s">
        <v>148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R68" s="70"/>
      <c r="S68" s="72"/>
    </row>
    <row r="69" spans="1:19" ht="60" customHeight="1" x14ac:dyDescent="0.6">
      <c r="A69" s="68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R69" s="70"/>
      <c r="S69" s="72"/>
    </row>
    <row r="70" spans="1:19" x14ac:dyDescent="0.4">
      <c r="A70" s="232"/>
      <c r="B70" s="232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R70" s="70"/>
      <c r="S70" s="72"/>
    </row>
    <row r="71" spans="1:19" x14ac:dyDescent="0.4">
      <c r="A71" s="232"/>
      <c r="B71" s="232"/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R71" s="72"/>
      <c r="S71" s="72"/>
    </row>
    <row r="72" spans="1:19" x14ac:dyDescent="0.4">
      <c r="A72" s="232"/>
      <c r="B72" s="232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R72" s="73"/>
      <c r="S72" s="72"/>
    </row>
    <row r="73" spans="1:19" x14ac:dyDescent="0.4">
      <c r="A73" s="232"/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R73" s="72"/>
      <c r="S73" s="72"/>
    </row>
    <row r="74" spans="1:19" x14ac:dyDescent="0.4">
      <c r="A74" s="232"/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R74" s="72"/>
      <c r="S74" s="72"/>
    </row>
    <row r="75" spans="1:19" x14ac:dyDescent="0.4">
      <c r="A75" s="232"/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R75" s="72"/>
      <c r="S75" s="72"/>
    </row>
    <row r="76" spans="1:19" x14ac:dyDescent="0.4">
      <c r="A76" s="232"/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R76" s="72"/>
      <c r="S76" s="72"/>
    </row>
    <row r="77" spans="1:19" x14ac:dyDescent="0.4">
      <c r="A77" s="232"/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R77" s="72"/>
      <c r="S77" s="72"/>
    </row>
    <row r="78" spans="1:19" ht="33" x14ac:dyDescent="0.45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R78" s="72"/>
      <c r="S78" s="72"/>
    </row>
    <row r="79" spans="1:19" ht="76.5" customHeight="1" x14ac:dyDescent="0.7">
      <c r="A79" s="68" t="s">
        <v>149</v>
      </c>
      <c r="B79" s="48"/>
      <c r="C79" s="48"/>
      <c r="D79" s="48"/>
      <c r="E79" s="48"/>
      <c r="F79" s="75"/>
      <c r="G79" s="75"/>
      <c r="H79" s="75"/>
      <c r="I79" s="75"/>
      <c r="J79" s="75"/>
      <c r="K79" s="75"/>
      <c r="L79" s="75"/>
      <c r="M79" s="75"/>
      <c r="N79" s="75"/>
      <c r="R79" s="72"/>
      <c r="S79" s="72"/>
    </row>
    <row r="80" spans="1:19" ht="76.5" customHeight="1" x14ac:dyDescent="0.6">
      <c r="A80" s="68"/>
      <c r="B80" s="76"/>
      <c r="C80" s="76"/>
      <c r="D80" s="76"/>
      <c r="E80" s="75"/>
      <c r="F80" s="75"/>
      <c r="G80" s="75"/>
      <c r="H80" s="75"/>
      <c r="I80" s="75"/>
      <c r="J80" s="75"/>
      <c r="K80" s="75"/>
      <c r="L80" s="75"/>
      <c r="M80" s="75"/>
      <c r="N80" s="75"/>
      <c r="R80" s="72"/>
      <c r="S80" s="72"/>
    </row>
    <row r="81" spans="1:19" x14ac:dyDescent="0.4">
      <c r="A81" s="232"/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R81" s="72"/>
      <c r="S81" s="72"/>
    </row>
    <row r="82" spans="1:19" x14ac:dyDescent="0.4">
      <c r="A82" s="232"/>
      <c r="B82" s="232"/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R82" s="72"/>
      <c r="S82" s="72"/>
    </row>
    <row r="83" spans="1:19" x14ac:dyDescent="0.4">
      <c r="A83" s="232"/>
      <c r="B83" s="232"/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R83" s="73"/>
      <c r="S83" s="72"/>
    </row>
    <row r="84" spans="1:19" ht="112.5" customHeight="1" x14ac:dyDescent="0.4">
      <c r="A84" s="232"/>
      <c r="B84" s="232"/>
      <c r="C84" s="232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R84" s="72"/>
      <c r="S84" s="72"/>
    </row>
    <row r="85" spans="1:19" ht="276.75" customHeight="1" x14ac:dyDescent="0.45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</row>
    <row r="86" spans="1:19" ht="105.75" customHeight="1" x14ac:dyDescent="0.65">
      <c r="A86" s="77" t="s">
        <v>150</v>
      </c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</row>
    <row r="87" spans="1:19" ht="140.25" customHeight="1" x14ac:dyDescent="0.6">
      <c r="A87" s="233" t="s">
        <v>151</v>
      </c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S87" s="78"/>
    </row>
    <row r="88" spans="1:19" ht="86.25" customHeight="1" x14ac:dyDescent="0.4">
      <c r="A88" s="232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</row>
    <row r="89" spans="1:19" x14ac:dyDescent="0.4">
      <c r="A89" s="232"/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</row>
    <row r="90" spans="1:19" x14ac:dyDescent="0.4">
      <c r="A90" s="232"/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</row>
    <row r="91" spans="1:19" x14ac:dyDescent="0.4">
      <c r="A91" s="232"/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</row>
    <row r="92" spans="1:19" x14ac:dyDescent="0.4">
      <c r="A92" s="232"/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</row>
    <row r="93" spans="1:19" x14ac:dyDescent="0.4">
      <c r="A93" s="232"/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</row>
    <row r="94" spans="1:19" x14ac:dyDescent="0.4">
      <c r="A94" s="232"/>
      <c r="B94" s="232"/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</row>
    <row r="95" spans="1:19" x14ac:dyDescent="0.4">
      <c r="A95" s="232"/>
      <c r="B95" s="232"/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</row>
    <row r="96" spans="1:19" x14ac:dyDescent="0.4">
      <c r="A96" s="232"/>
      <c r="B96" s="232"/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</row>
    <row r="97" spans="1:21" ht="106.5" customHeight="1" x14ac:dyDescent="0.45">
      <c r="A97" s="75" t="s">
        <v>152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</row>
    <row r="98" spans="1:21" ht="45.75" x14ac:dyDescent="0.65">
      <c r="A98" s="69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</row>
    <row r="99" spans="1:21" ht="33" x14ac:dyDescent="0.45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S99" s="78"/>
    </row>
    <row r="100" spans="1:21" ht="33" x14ac:dyDescent="0.45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S100" s="78"/>
    </row>
    <row r="101" spans="1:21" x14ac:dyDescent="0.4">
      <c r="S101" s="78"/>
    </row>
    <row r="102" spans="1:21" x14ac:dyDescent="0.4">
      <c r="S102" s="78"/>
    </row>
    <row r="103" spans="1:21" x14ac:dyDescent="0.4">
      <c r="S103" s="78"/>
    </row>
    <row r="106" spans="1:21" x14ac:dyDescent="0.4">
      <c r="U106" s="46" t="s">
        <v>153</v>
      </c>
    </row>
    <row r="108" spans="1:21" ht="27" thickBot="1" x14ac:dyDescent="0.45">
      <c r="A108" s="79"/>
      <c r="B108" s="79"/>
      <c r="C108" s="79"/>
      <c r="D108" s="72"/>
    </row>
    <row r="110" spans="1:21" ht="45.75" x14ac:dyDescent="0.65">
      <c r="A110" s="77" t="s">
        <v>154</v>
      </c>
      <c r="B110" s="77"/>
      <c r="C110" s="77"/>
      <c r="D110" s="69"/>
    </row>
    <row r="112" spans="1:21" ht="27" thickBot="1" x14ac:dyDescent="0.45">
      <c r="A112" s="79"/>
      <c r="B112" s="79"/>
      <c r="C112" s="79"/>
      <c r="D112" s="79"/>
    </row>
  </sheetData>
  <mergeCells count="13">
    <mergeCell ref="A44:N54"/>
    <mergeCell ref="A58:N65"/>
    <mergeCell ref="A1:N1"/>
    <mergeCell ref="A9:N10"/>
    <mergeCell ref="A12:N14"/>
    <mergeCell ref="A18:N18"/>
    <mergeCell ref="A20:N31"/>
    <mergeCell ref="A8:E8"/>
    <mergeCell ref="R59:R60"/>
    <mergeCell ref="A70:N77"/>
    <mergeCell ref="A81:N84"/>
    <mergeCell ref="A87:N87"/>
    <mergeCell ref="A88:N96"/>
  </mergeCells>
  <pageMargins left="0.7" right="0.7" top="0.75" bottom="0.75" header="0.3" footer="0.3"/>
  <pageSetup scale="1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topLeftCell="A9" zoomScaleNormal="100" workbookViewId="0">
      <selection activeCell="G23" sqref="G23"/>
    </sheetView>
  </sheetViews>
  <sheetFormatPr defaultRowHeight="18.75" x14ac:dyDescent="0.3"/>
  <cols>
    <col min="1" max="1" width="14" style="158" customWidth="1"/>
    <col min="2" max="2" width="25.140625" style="158" customWidth="1"/>
    <col min="3" max="3" width="24.42578125" style="158" customWidth="1"/>
    <col min="4" max="4" width="20.28515625" style="158" customWidth="1"/>
    <col min="5" max="6" width="20.7109375" style="158" customWidth="1"/>
    <col min="7" max="7" width="24.7109375" style="158" customWidth="1"/>
    <col min="8" max="8" width="21.28515625" style="158" customWidth="1"/>
    <col min="9" max="16384" width="9.140625" style="158"/>
  </cols>
  <sheetData>
    <row r="1" spans="1:8" x14ac:dyDescent="0.3">
      <c r="A1" s="32"/>
      <c r="B1" s="81"/>
      <c r="C1" s="81"/>
      <c r="D1" s="81"/>
      <c r="E1" s="81"/>
      <c r="F1" s="81"/>
      <c r="G1" s="81"/>
      <c r="H1" s="81"/>
    </row>
    <row r="2" spans="1:8" x14ac:dyDescent="0.3">
      <c r="A2" s="159" t="s">
        <v>156</v>
      </c>
      <c r="B2" s="80"/>
      <c r="C2" s="80"/>
      <c r="D2" s="80"/>
      <c r="E2" s="80"/>
      <c r="F2" s="80"/>
      <c r="G2" s="80"/>
      <c r="H2" s="81"/>
    </row>
    <row r="3" spans="1:8" x14ac:dyDescent="0.3">
      <c r="A3" s="159" t="s">
        <v>157</v>
      </c>
      <c r="B3" s="80"/>
      <c r="C3" s="80"/>
      <c r="D3" s="80"/>
      <c r="E3" s="80"/>
      <c r="F3" s="80"/>
      <c r="G3" s="80"/>
      <c r="H3" s="81"/>
    </row>
    <row r="4" spans="1:8" x14ac:dyDescent="0.3">
      <c r="A4" s="160" t="s">
        <v>158</v>
      </c>
      <c r="B4" s="45"/>
      <c r="C4" s="45"/>
      <c r="D4" s="45"/>
      <c r="E4" s="45"/>
      <c r="F4" s="45"/>
      <c r="G4" s="45"/>
      <c r="H4" s="81"/>
    </row>
    <row r="5" spans="1:8" ht="30.75" customHeight="1" x14ac:dyDescent="0.3">
      <c r="A5" s="160" t="s">
        <v>0</v>
      </c>
      <c r="B5" s="45" t="s">
        <v>1</v>
      </c>
      <c r="C5" s="45" t="s">
        <v>159</v>
      </c>
      <c r="D5" s="45"/>
      <c r="E5" s="45" t="s">
        <v>160</v>
      </c>
      <c r="F5" s="45"/>
      <c r="G5" s="161">
        <v>228</v>
      </c>
      <c r="H5" s="81"/>
    </row>
    <row r="6" spans="1:8" ht="27.75" customHeight="1" x14ac:dyDescent="0.3">
      <c r="A6" s="160" t="s">
        <v>161</v>
      </c>
      <c r="B6" s="45"/>
      <c r="C6" s="45"/>
      <c r="D6" s="45"/>
      <c r="E6" s="45"/>
      <c r="F6" s="45"/>
      <c r="G6" s="45"/>
      <c r="H6" s="81"/>
    </row>
    <row r="7" spans="1:8" x14ac:dyDescent="0.3">
      <c r="A7" s="81"/>
      <c r="B7" s="81"/>
      <c r="C7" s="81"/>
      <c r="D7" s="81"/>
      <c r="E7" s="81"/>
      <c r="F7" s="81"/>
      <c r="G7" s="81"/>
      <c r="H7" s="81"/>
    </row>
    <row r="8" spans="1:8" x14ac:dyDescent="0.3">
      <c r="A8" s="81"/>
      <c r="B8" s="81"/>
      <c r="C8" s="81"/>
      <c r="D8" s="81"/>
      <c r="E8" s="81"/>
      <c r="F8" s="81"/>
      <c r="G8" s="81"/>
      <c r="H8" s="81"/>
    </row>
    <row r="9" spans="1:8" x14ac:dyDescent="0.3">
      <c r="A9" s="81"/>
      <c r="B9" s="81"/>
      <c r="C9" s="81"/>
      <c r="D9" s="81"/>
      <c r="E9" s="81"/>
      <c r="F9" s="81"/>
      <c r="G9" s="81"/>
      <c r="H9" s="81"/>
    </row>
    <row r="10" spans="1:8" x14ac:dyDescent="0.3">
      <c r="A10" s="32" t="s">
        <v>2</v>
      </c>
      <c r="B10" s="81"/>
      <c r="C10" s="81"/>
      <c r="D10" s="81"/>
      <c r="E10" s="81"/>
      <c r="F10" s="81"/>
      <c r="G10" s="81"/>
      <c r="H10" s="81"/>
    </row>
    <row r="11" spans="1:8" ht="19.5" thickBot="1" x14ac:dyDescent="0.35">
      <c r="A11" s="32" t="s">
        <v>3</v>
      </c>
      <c r="B11" s="81"/>
      <c r="C11" s="81"/>
      <c r="D11" s="81"/>
      <c r="E11" s="81"/>
      <c r="F11" s="81"/>
      <c r="G11" s="81"/>
      <c r="H11" s="81"/>
    </row>
    <row r="12" spans="1:8" ht="19.5" customHeight="1" thickBot="1" x14ac:dyDescent="0.35">
      <c r="A12" s="242" t="s">
        <v>0</v>
      </c>
      <c r="B12" s="240" t="s">
        <v>1</v>
      </c>
      <c r="C12" s="245" t="s">
        <v>52</v>
      </c>
      <c r="D12" s="246"/>
      <c r="E12" s="247" t="s">
        <v>45</v>
      </c>
      <c r="F12" s="245" t="s">
        <v>135</v>
      </c>
      <c r="G12" s="246"/>
      <c r="H12" s="240" t="s">
        <v>45</v>
      </c>
    </row>
    <row r="13" spans="1:8" ht="146.25" customHeight="1" thickBot="1" x14ac:dyDescent="0.35">
      <c r="A13" s="243"/>
      <c r="B13" s="244"/>
      <c r="C13" s="162" t="s">
        <v>54</v>
      </c>
      <c r="D13" s="162" t="s">
        <v>46</v>
      </c>
      <c r="E13" s="248"/>
      <c r="F13" s="163" t="s">
        <v>139</v>
      </c>
      <c r="G13" s="163" t="s">
        <v>47</v>
      </c>
      <c r="H13" s="241"/>
    </row>
    <row r="14" spans="1:8" ht="19.5" thickBot="1" x14ac:dyDescent="0.35">
      <c r="A14" s="164">
        <v>1</v>
      </c>
      <c r="B14" s="165">
        <v>2</v>
      </c>
      <c r="C14" s="44">
        <v>3</v>
      </c>
      <c r="D14" s="44">
        <v>5</v>
      </c>
      <c r="E14" s="166">
        <v>6</v>
      </c>
      <c r="F14" s="166">
        <v>7</v>
      </c>
      <c r="G14" s="166">
        <v>8</v>
      </c>
      <c r="H14" s="166">
        <v>9</v>
      </c>
    </row>
    <row r="15" spans="1:8" ht="36" customHeight="1" thickBot="1" x14ac:dyDescent="0.35">
      <c r="A15" s="164">
        <v>11000</v>
      </c>
      <c r="B15" s="165" t="s">
        <v>5</v>
      </c>
      <c r="C15" s="167">
        <v>6806256.6200000001</v>
      </c>
      <c r="D15" s="168">
        <f>675594.67+533743.69+92806.51+10946.16</f>
        <v>1313091.0299999998</v>
      </c>
      <c r="E15" s="167">
        <f>D15/C15*100</f>
        <v>19.292411428354281</v>
      </c>
      <c r="F15" s="167">
        <f>3405736+2390605+1040265+70499</f>
        <v>6907105</v>
      </c>
      <c r="G15" s="169">
        <f>877518.29+513276.14+198485.38+3522.91</f>
        <v>1592802.72</v>
      </c>
      <c r="H15" s="167">
        <f>G15/F15*100</f>
        <v>23.060351912993937</v>
      </c>
    </row>
    <row r="16" spans="1:8" ht="36" customHeight="1" thickBot="1" x14ac:dyDescent="0.35">
      <c r="A16" s="164">
        <v>13000</v>
      </c>
      <c r="B16" s="166" t="s">
        <v>6</v>
      </c>
      <c r="C16" s="167">
        <v>863656.72</v>
      </c>
      <c r="D16" s="170">
        <f>45217.19+113621.26+4701.57+4563.18</f>
        <v>168103.2</v>
      </c>
      <c r="E16" s="167">
        <f t="shared" ref="E16:E20" si="0">D16/C16*100</f>
        <v>19.464122273025332</v>
      </c>
      <c r="F16" s="167">
        <f>694000+960970+120000+48030</f>
        <v>1823000</v>
      </c>
      <c r="G16" s="170">
        <f>56377.54+97872.84+4402.18+3382.1</f>
        <v>162034.66</v>
      </c>
      <c r="H16" s="167">
        <f t="shared" ref="H16:H20" si="1">G16/F16*100</f>
        <v>8.8883521667580911</v>
      </c>
    </row>
    <row r="17" spans="1:8" ht="36" customHeight="1" thickBot="1" x14ac:dyDescent="0.35">
      <c r="A17" s="164">
        <v>13200</v>
      </c>
      <c r="B17" s="166" t="s">
        <v>7</v>
      </c>
      <c r="C17" s="167">
        <v>170932.99</v>
      </c>
      <c r="D17" s="170">
        <f>59114.34+711.36</f>
        <v>59825.7</v>
      </c>
      <c r="E17" s="167">
        <f t="shared" si="0"/>
        <v>34.999504776696412</v>
      </c>
      <c r="F17" s="167">
        <f>195000+5000</f>
        <v>200000</v>
      </c>
      <c r="G17" s="170">
        <f>63589.89+771.75</f>
        <v>64361.64</v>
      </c>
      <c r="H17" s="167">
        <f t="shared" si="1"/>
        <v>32.180819999999997</v>
      </c>
    </row>
    <row r="18" spans="1:8" ht="36" customHeight="1" thickBot="1" x14ac:dyDescent="0.35">
      <c r="A18" s="164">
        <v>21000</v>
      </c>
      <c r="B18" s="165" t="s">
        <v>8</v>
      </c>
      <c r="C18" s="167">
        <v>9800</v>
      </c>
      <c r="D18" s="170">
        <v>0</v>
      </c>
      <c r="E18" s="167">
        <f t="shared" si="0"/>
        <v>0</v>
      </c>
      <c r="F18" s="167">
        <v>70000</v>
      </c>
      <c r="G18" s="170"/>
      <c r="H18" s="167">
        <f t="shared" si="1"/>
        <v>0</v>
      </c>
    </row>
    <row r="19" spans="1:8" ht="36" customHeight="1" thickBot="1" x14ac:dyDescent="0.35">
      <c r="A19" s="164">
        <v>30000</v>
      </c>
      <c r="B19" s="166" t="s">
        <v>9</v>
      </c>
      <c r="C19" s="167">
        <v>549882</v>
      </c>
      <c r="D19" s="170">
        <v>254327.05</v>
      </c>
      <c r="E19" s="167">
        <f t="shared" si="0"/>
        <v>46.251204803939757</v>
      </c>
      <c r="F19" s="167">
        <v>674000</v>
      </c>
      <c r="G19" s="170"/>
      <c r="H19" s="167">
        <f t="shared" si="1"/>
        <v>0</v>
      </c>
    </row>
    <row r="20" spans="1:8" ht="36" customHeight="1" thickBot="1" x14ac:dyDescent="0.35">
      <c r="A20" s="164"/>
      <c r="B20" s="166" t="s">
        <v>10</v>
      </c>
      <c r="C20" s="171">
        <f>SUM(C15:C19)</f>
        <v>8400528.3300000001</v>
      </c>
      <c r="D20" s="172">
        <f>SUM(D15:D19)</f>
        <v>1795346.9799999997</v>
      </c>
      <c r="E20" s="167">
        <f t="shared" si="0"/>
        <v>21.37183412129508</v>
      </c>
      <c r="F20" s="171">
        <f>SUM(F15:F19)</f>
        <v>9674105</v>
      </c>
      <c r="G20" s="172">
        <f>SUM(G15:G19)</f>
        <v>1819199.0199999998</v>
      </c>
      <c r="H20" s="167">
        <f t="shared" si="1"/>
        <v>18.804830214267881</v>
      </c>
    </row>
    <row r="24" spans="1:8" x14ac:dyDescent="0.3">
      <c r="G24" s="173"/>
    </row>
  </sheetData>
  <mergeCells count="6">
    <mergeCell ref="H12:H13"/>
    <mergeCell ref="A12:A13"/>
    <mergeCell ref="B12:B13"/>
    <mergeCell ref="C12:D12"/>
    <mergeCell ref="E12:E13"/>
    <mergeCell ref="F12:G12"/>
  </mergeCells>
  <pageMargins left="0.7" right="0.7" top="0.75" bottom="0.75" header="0.3" footer="0.3"/>
  <pageSetup scale="5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7"/>
  <sheetViews>
    <sheetView view="pageBreakPreview" zoomScale="60" zoomScaleNormal="100" workbookViewId="0">
      <selection activeCell="F30" sqref="F30"/>
    </sheetView>
  </sheetViews>
  <sheetFormatPr defaultColWidth="26.85546875" defaultRowHeight="33.75" x14ac:dyDescent="0.5"/>
  <cols>
    <col min="1" max="1" width="27" style="75" bestFit="1" customWidth="1"/>
    <col min="2" max="2" width="97.42578125" style="75" customWidth="1"/>
    <col min="3" max="3" width="33.42578125" style="75" bestFit="1" customWidth="1"/>
    <col min="4" max="4" width="29.42578125" style="75" bestFit="1" customWidth="1"/>
    <col min="5" max="5" width="27" style="75" bestFit="1" customWidth="1"/>
    <col min="6" max="6" width="45.85546875" style="75" bestFit="1" customWidth="1"/>
    <col min="7" max="7" width="39.140625" style="75" bestFit="1" customWidth="1"/>
    <col min="8" max="8" width="27" style="75" bestFit="1" customWidth="1"/>
    <col min="9" max="11" width="26.85546875" style="75"/>
    <col min="12" max="14" width="26.85546875" style="87"/>
    <col min="15" max="16" width="26.85546875" style="75"/>
    <col min="17" max="17" width="27" style="75" bestFit="1" customWidth="1"/>
    <col min="18" max="16384" width="26.85546875" style="75"/>
  </cols>
  <sheetData>
    <row r="1" spans="1:20" x14ac:dyDescent="0.5">
      <c r="A1" s="86" t="s">
        <v>6</v>
      </c>
    </row>
    <row r="2" spans="1:20" ht="34.5" thickBot="1" x14ac:dyDescent="0.55000000000000004">
      <c r="A2" s="86" t="s">
        <v>57</v>
      </c>
    </row>
    <row r="3" spans="1:20" ht="34.5" thickBot="1" x14ac:dyDescent="0.55000000000000004">
      <c r="A3" s="88"/>
      <c r="B3" s="89"/>
      <c r="C3" s="89"/>
      <c r="D3" s="89"/>
      <c r="E3" s="89"/>
      <c r="F3" s="89"/>
      <c r="G3" s="89"/>
      <c r="H3" s="90"/>
    </row>
    <row r="4" spans="1:20" ht="132" x14ac:dyDescent="0.5">
      <c r="A4" s="91">
        <v>13000</v>
      </c>
      <c r="B4" s="92" t="s">
        <v>58</v>
      </c>
      <c r="C4" s="93" t="s">
        <v>59</v>
      </c>
      <c r="D4" s="92" t="s">
        <v>134</v>
      </c>
      <c r="E4" s="93" t="s">
        <v>4</v>
      </c>
      <c r="F4" s="93" t="s">
        <v>136</v>
      </c>
      <c r="G4" s="92" t="s">
        <v>137</v>
      </c>
      <c r="H4" s="93" t="s">
        <v>4</v>
      </c>
    </row>
    <row r="5" spans="1:20" ht="34.5" customHeight="1" x14ac:dyDescent="0.5">
      <c r="A5" s="93">
        <v>13100</v>
      </c>
      <c r="B5" s="93" t="s">
        <v>60</v>
      </c>
      <c r="C5" s="94">
        <f>C6+C7+C8+C9+C10</f>
        <v>92497.2</v>
      </c>
      <c r="D5" s="94">
        <f>D6+D7+D8+D9+D10</f>
        <v>487.8</v>
      </c>
      <c r="E5" s="229">
        <f>D5/C5*100</f>
        <v>0.52736731490250521</v>
      </c>
      <c r="F5" s="95">
        <f>F6+F7+F8+F9+F10</f>
        <v>721200</v>
      </c>
      <c r="G5" s="96">
        <f>G6+G7+G8+G9+G10</f>
        <v>42525.510000000009</v>
      </c>
      <c r="H5" s="97">
        <f>G5/F5</f>
        <v>5.8964933444259578E-2</v>
      </c>
      <c r="Q5" s="98"/>
    </row>
    <row r="6" spans="1:20" x14ac:dyDescent="0.5">
      <c r="A6" s="99">
        <v>13130</v>
      </c>
      <c r="B6" s="99" t="s">
        <v>61</v>
      </c>
      <c r="C6" s="100">
        <f>240+54.4</f>
        <v>294.39999999999998</v>
      </c>
      <c r="D6" s="101"/>
      <c r="E6" s="229">
        <f t="shared" ref="E6:E10" si="0">D6/C6*100</f>
        <v>0</v>
      </c>
      <c r="F6" s="100">
        <v>43000</v>
      </c>
      <c r="G6" s="102">
        <f>756+533.5</f>
        <v>1289.5</v>
      </c>
      <c r="H6" s="97">
        <f>G6/F6</f>
        <v>2.9988372093023255E-2</v>
      </c>
      <c r="Q6" s="103"/>
      <c r="R6" s="103"/>
    </row>
    <row r="7" spans="1:20" x14ac:dyDescent="0.5">
      <c r="A7" s="99">
        <v>13140</v>
      </c>
      <c r="B7" s="99" t="s">
        <v>62</v>
      </c>
      <c r="C7" s="100">
        <f>32270-109.2</f>
        <v>32160.799999999999</v>
      </c>
      <c r="D7" s="101"/>
      <c r="E7" s="229">
        <f t="shared" si="0"/>
        <v>0</v>
      </c>
      <c r="F7" s="100">
        <v>222500</v>
      </c>
      <c r="G7" s="102">
        <v>2837.65</v>
      </c>
      <c r="H7" s="97">
        <f>G7/F7</f>
        <v>1.2753483146067416E-2</v>
      </c>
      <c r="Q7" s="103"/>
      <c r="R7" s="103"/>
    </row>
    <row r="8" spans="1:20" x14ac:dyDescent="0.5">
      <c r="A8" s="99">
        <v>13141</v>
      </c>
      <c r="B8" s="104" t="s">
        <v>63</v>
      </c>
      <c r="C8" s="105">
        <v>33033</v>
      </c>
      <c r="D8" s="106">
        <v>487.8</v>
      </c>
      <c r="E8" s="229">
        <f t="shared" si="0"/>
        <v>1.4767051130687496</v>
      </c>
      <c r="F8" s="100">
        <v>214200</v>
      </c>
      <c r="G8" s="102">
        <v>19089.5</v>
      </c>
      <c r="H8" s="97">
        <f t="shared" ref="H8:H10" si="1">G8/F8</f>
        <v>8.9119981325863684E-2</v>
      </c>
      <c r="Q8" s="103"/>
      <c r="R8" s="103"/>
    </row>
    <row r="9" spans="1:20" x14ac:dyDescent="0.5">
      <c r="A9" s="99">
        <v>13142</v>
      </c>
      <c r="B9" s="104" t="s">
        <v>64</v>
      </c>
      <c r="C9" s="105">
        <v>26009</v>
      </c>
      <c r="D9" s="107"/>
      <c r="E9" s="229">
        <f t="shared" si="0"/>
        <v>0</v>
      </c>
      <c r="F9" s="100">
        <v>179000</v>
      </c>
      <c r="G9" s="102">
        <v>17948.560000000001</v>
      </c>
      <c r="H9" s="97">
        <f t="shared" si="1"/>
        <v>0.10027128491620113</v>
      </c>
      <c r="Q9" s="103"/>
      <c r="R9" s="103"/>
    </row>
    <row r="10" spans="1:20" ht="34.5" thickBot="1" x14ac:dyDescent="0.55000000000000004">
      <c r="A10" s="99">
        <v>13143</v>
      </c>
      <c r="B10" s="104" t="s">
        <v>65</v>
      </c>
      <c r="C10" s="108">
        <v>1000</v>
      </c>
      <c r="D10" s="109"/>
      <c r="E10" s="229">
        <f t="shared" si="0"/>
        <v>0</v>
      </c>
      <c r="F10" s="100">
        <v>62500</v>
      </c>
      <c r="G10" s="102">
        <v>1360.3</v>
      </c>
      <c r="H10" s="97">
        <f t="shared" si="1"/>
        <v>2.1764800000000001E-2</v>
      </c>
      <c r="Q10" s="103"/>
      <c r="R10" s="103"/>
    </row>
    <row r="11" spans="1:20" x14ac:dyDescent="0.5">
      <c r="A11" s="251"/>
      <c r="B11" s="252"/>
      <c r="C11" s="252"/>
      <c r="D11" s="252"/>
      <c r="E11" s="252"/>
      <c r="F11" s="252"/>
      <c r="G11" s="252"/>
      <c r="H11" s="253"/>
      <c r="Q11" s="103"/>
      <c r="R11" s="103"/>
    </row>
    <row r="12" spans="1:20" x14ac:dyDescent="0.5">
      <c r="A12" s="254"/>
      <c r="B12" s="255"/>
      <c r="C12" s="255"/>
      <c r="D12" s="255"/>
      <c r="E12" s="255"/>
      <c r="F12" s="255"/>
      <c r="G12" s="255"/>
      <c r="H12" s="256"/>
      <c r="Q12" s="103"/>
      <c r="R12" s="103"/>
    </row>
    <row r="13" spans="1:20" x14ac:dyDescent="0.5">
      <c r="A13" s="93">
        <v>13200</v>
      </c>
      <c r="B13" s="93" t="s">
        <v>66</v>
      </c>
      <c r="C13" s="94">
        <f>C14+C15+C16+C17+C18</f>
        <v>170932.99000000002</v>
      </c>
      <c r="D13" s="94">
        <f>D14+D15+D16+D17+D18</f>
        <v>59825.69</v>
      </c>
      <c r="E13" s="97">
        <f>D13/C13</f>
        <v>0.34999498926450651</v>
      </c>
      <c r="F13" s="94">
        <f>F14+F15+F16+F17+F18</f>
        <v>200000</v>
      </c>
      <c r="G13" s="96">
        <f>G18+G17+G16+G15+G14</f>
        <v>64361.64</v>
      </c>
      <c r="H13" s="97">
        <f>G13/F13</f>
        <v>0.32180819999999999</v>
      </c>
      <c r="Q13" s="103"/>
      <c r="R13" s="103"/>
      <c r="T13" s="98"/>
    </row>
    <row r="14" spans="1:20" x14ac:dyDescent="0.5">
      <c r="A14" s="99"/>
      <c r="B14" s="99" t="s">
        <v>67</v>
      </c>
      <c r="C14" s="100">
        <v>68390.009999999995</v>
      </c>
      <c r="D14" s="100">
        <v>16898.689999999999</v>
      </c>
      <c r="E14" s="97">
        <f t="shared" ref="E14:E21" si="2">D14/C14</f>
        <v>0.24709295992207048</v>
      </c>
      <c r="F14" s="100">
        <v>86600</v>
      </c>
      <c r="G14" s="102">
        <v>17902.86</v>
      </c>
      <c r="H14" s="97">
        <f t="shared" ref="H14:H16" si="3">G14/F14</f>
        <v>0.20673048498845267</v>
      </c>
      <c r="R14" s="103"/>
    </row>
    <row r="15" spans="1:20" x14ac:dyDescent="0.5">
      <c r="A15" s="99"/>
      <c r="B15" s="99" t="s">
        <v>68</v>
      </c>
      <c r="C15" s="100">
        <v>4293.01</v>
      </c>
      <c r="D15" s="100">
        <v>677.38</v>
      </c>
      <c r="E15" s="97">
        <f t="shared" si="2"/>
        <v>0.15778672772716579</v>
      </c>
      <c r="F15" s="100">
        <v>8600</v>
      </c>
      <c r="G15" s="102">
        <v>1456.27</v>
      </c>
      <c r="H15" s="97">
        <f t="shared" si="3"/>
        <v>0.16933372093023255</v>
      </c>
      <c r="R15" s="103"/>
    </row>
    <row r="16" spans="1:20" x14ac:dyDescent="0.5">
      <c r="A16" s="99"/>
      <c r="B16" s="99" t="s">
        <v>69</v>
      </c>
      <c r="C16" s="100">
        <v>2980.16</v>
      </c>
      <c r="D16" s="100">
        <v>816.48</v>
      </c>
      <c r="E16" s="97">
        <f t="shared" si="2"/>
        <v>0.27397186728229361</v>
      </c>
      <c r="F16" s="100">
        <v>6200</v>
      </c>
      <c r="G16" s="102">
        <v>653.17999999999995</v>
      </c>
      <c r="H16" s="97">
        <f t="shared" si="3"/>
        <v>0.1053516129032258</v>
      </c>
    </row>
    <row r="17" spans="1:17" x14ac:dyDescent="0.5">
      <c r="A17" s="99"/>
      <c r="B17" s="99" t="s">
        <v>70</v>
      </c>
      <c r="C17" s="100">
        <v>72105.27</v>
      </c>
      <c r="D17" s="100">
        <v>35709.42</v>
      </c>
      <c r="E17" s="97">
        <f t="shared" si="2"/>
        <v>0.4952400843932766</v>
      </c>
      <c r="F17" s="100">
        <v>73000</v>
      </c>
      <c r="G17" s="102">
        <v>38513.360000000001</v>
      </c>
      <c r="H17" s="97">
        <f>G17/F17</f>
        <v>0.52758027397260276</v>
      </c>
    </row>
    <row r="18" spans="1:17" x14ac:dyDescent="0.5">
      <c r="A18" s="99"/>
      <c r="B18" s="99" t="s">
        <v>71</v>
      </c>
      <c r="C18" s="100">
        <v>23164.54</v>
      </c>
      <c r="D18" s="100">
        <v>5723.72</v>
      </c>
      <c r="E18" s="97">
        <f t="shared" si="2"/>
        <v>0.2470897328416623</v>
      </c>
      <c r="F18" s="100">
        <v>25600</v>
      </c>
      <c r="G18" s="102">
        <v>5835.97</v>
      </c>
      <c r="H18" s="97">
        <f>G18/F18</f>
        <v>0.22796757812500001</v>
      </c>
      <c r="Q18" s="98"/>
    </row>
    <row r="19" spans="1:17" x14ac:dyDescent="0.5">
      <c r="D19" s="103"/>
      <c r="E19" s="97"/>
      <c r="G19" s="110"/>
      <c r="H19" s="97"/>
    </row>
    <row r="20" spans="1:17" x14ac:dyDescent="0.5">
      <c r="D20" s="103"/>
      <c r="E20" s="97"/>
      <c r="G20" s="111"/>
      <c r="H20" s="111"/>
    </row>
    <row r="21" spans="1:17" x14ac:dyDescent="0.5">
      <c r="A21" s="93">
        <v>13300</v>
      </c>
      <c r="B21" s="93" t="s">
        <v>72</v>
      </c>
      <c r="C21" s="94">
        <f>C23+C24</f>
        <v>55425.18</v>
      </c>
      <c r="D21" s="94">
        <f>D23</f>
        <v>9960.1</v>
      </c>
      <c r="E21" s="97">
        <f t="shared" si="2"/>
        <v>0.17970352103502416</v>
      </c>
      <c r="F21" s="94">
        <f>F22+F23+F24</f>
        <v>86210</v>
      </c>
      <c r="G21" s="96">
        <f>G22+G23</f>
        <v>16364.76</v>
      </c>
      <c r="H21" s="97">
        <f>G21/F21</f>
        <v>0.18982438232223639</v>
      </c>
      <c r="Q21" s="98"/>
    </row>
    <row r="22" spans="1:17" x14ac:dyDescent="0.5">
      <c r="A22" s="99">
        <v>13310</v>
      </c>
      <c r="B22" s="99" t="s">
        <v>73</v>
      </c>
      <c r="E22" s="97"/>
      <c r="F22" s="100">
        <v>5000</v>
      </c>
      <c r="G22" s="102"/>
      <c r="H22" s="97"/>
    </row>
    <row r="23" spans="1:17" x14ac:dyDescent="0.5">
      <c r="A23" s="99">
        <v>13320</v>
      </c>
      <c r="B23" s="99" t="s">
        <v>74</v>
      </c>
      <c r="C23" s="100">
        <v>55315.98</v>
      </c>
      <c r="D23" s="100">
        <v>9960.1</v>
      </c>
      <c r="E23" s="97">
        <f>D23/C23</f>
        <v>0.18005827610755518</v>
      </c>
      <c r="F23" s="100">
        <v>80210</v>
      </c>
      <c r="G23" s="102">
        <v>16364.76</v>
      </c>
      <c r="H23" s="97">
        <f>G23/F23</f>
        <v>0.20402393716494202</v>
      </c>
    </row>
    <row r="24" spans="1:17" x14ac:dyDescent="0.5">
      <c r="A24" s="99">
        <v>13330</v>
      </c>
      <c r="B24" s="99" t="s">
        <v>75</v>
      </c>
      <c r="C24" s="100">
        <v>109.2</v>
      </c>
      <c r="D24" s="99"/>
      <c r="E24" s="97"/>
      <c r="F24" s="100">
        <v>1000</v>
      </c>
      <c r="G24" s="102"/>
      <c r="H24" s="97"/>
    </row>
    <row r="25" spans="1:17" x14ac:dyDescent="0.5">
      <c r="A25" s="99">
        <v>13340</v>
      </c>
      <c r="B25" s="99" t="s">
        <v>76</v>
      </c>
      <c r="C25" s="100">
        <v>0</v>
      </c>
      <c r="D25" s="99"/>
      <c r="E25" s="97"/>
      <c r="F25" s="100"/>
      <c r="G25" s="99"/>
      <c r="H25" s="99"/>
    </row>
    <row r="26" spans="1:17" x14ac:dyDescent="0.5">
      <c r="A26" s="112"/>
      <c r="B26" s="252"/>
      <c r="C26" s="252"/>
      <c r="D26" s="252"/>
      <c r="E26" s="252"/>
      <c r="F26" s="252"/>
      <c r="G26" s="252"/>
      <c r="H26" s="112"/>
    </row>
    <row r="27" spans="1:17" x14ac:dyDescent="0.5">
      <c r="B27" s="255"/>
      <c r="C27" s="255"/>
      <c r="D27" s="255"/>
      <c r="E27" s="255"/>
      <c r="F27" s="255"/>
      <c r="G27" s="255"/>
    </row>
    <row r="28" spans="1:17" x14ac:dyDescent="0.5">
      <c r="A28" s="93">
        <v>13400</v>
      </c>
      <c r="B28" s="93" t="s">
        <v>77</v>
      </c>
      <c r="C28" s="94">
        <f>C29+C30+C31+C32+C33+C34+C35+C36</f>
        <v>176405.09</v>
      </c>
      <c r="D28" s="94">
        <f>D32+D34</f>
        <v>16976.689999999999</v>
      </c>
      <c r="E28" s="94">
        <f>C28/D28</f>
        <v>10.391017919276374</v>
      </c>
      <c r="F28" s="94">
        <f>F29+F30+F33+F34</f>
        <v>184000</v>
      </c>
      <c r="G28" s="95">
        <f>G29+G30+G31+G32+G33+G34+G35+G36</f>
        <v>4133.96</v>
      </c>
      <c r="H28" s="97">
        <f>G28/F28</f>
        <v>2.2467173913043478E-2</v>
      </c>
      <c r="Q28" s="98"/>
    </row>
    <row r="29" spans="1:17" x14ac:dyDescent="0.5">
      <c r="A29" s="99">
        <v>13410</v>
      </c>
      <c r="B29" s="99" t="s">
        <v>78</v>
      </c>
      <c r="C29" s="100">
        <v>0</v>
      </c>
      <c r="D29" s="100"/>
      <c r="E29" s="94"/>
      <c r="F29" s="100">
        <v>20000</v>
      </c>
      <c r="G29" s="100"/>
      <c r="H29" s="97"/>
    </row>
    <row r="30" spans="1:17" x14ac:dyDescent="0.5">
      <c r="A30" s="99">
        <v>13420</v>
      </c>
      <c r="B30" s="99" t="s">
        <v>79</v>
      </c>
      <c r="C30" s="100">
        <v>0</v>
      </c>
      <c r="D30" s="100"/>
      <c r="E30" s="94"/>
      <c r="F30" s="100">
        <v>40000</v>
      </c>
      <c r="G30" s="100"/>
      <c r="H30" s="97"/>
    </row>
    <row r="31" spans="1:17" x14ac:dyDescent="0.5">
      <c r="A31" s="99">
        <v>13430</v>
      </c>
      <c r="B31" s="99" t="s">
        <v>80</v>
      </c>
      <c r="C31" s="100">
        <v>0</v>
      </c>
      <c r="D31" s="100"/>
      <c r="E31" s="94"/>
      <c r="F31" s="100"/>
      <c r="G31" s="100"/>
      <c r="H31" s="97"/>
    </row>
    <row r="32" spans="1:17" ht="66" x14ac:dyDescent="0.5">
      <c r="A32" s="99">
        <v>13440</v>
      </c>
      <c r="B32" s="99" t="s">
        <v>81</v>
      </c>
      <c r="C32" s="100">
        <v>16653</v>
      </c>
      <c r="D32" s="100">
        <v>10575</v>
      </c>
      <c r="E32" s="94">
        <f t="shared" ref="E32:E34" si="4">C32/D32</f>
        <v>1.5747517730496454</v>
      </c>
      <c r="F32" s="100"/>
      <c r="G32" s="100"/>
      <c r="H32" s="97"/>
    </row>
    <row r="33" spans="1:17" x14ac:dyDescent="0.5">
      <c r="A33" s="99">
        <v>13450</v>
      </c>
      <c r="B33" s="99" t="s">
        <v>82</v>
      </c>
      <c r="C33" s="100">
        <v>7286</v>
      </c>
      <c r="D33" s="100"/>
      <c r="E33" s="94"/>
      <c r="F33" s="100">
        <v>15000</v>
      </c>
      <c r="G33" s="100"/>
      <c r="H33" s="97"/>
    </row>
    <row r="34" spans="1:17" x14ac:dyDescent="0.5">
      <c r="A34" s="99">
        <v>13460</v>
      </c>
      <c r="B34" s="99" t="s">
        <v>83</v>
      </c>
      <c r="C34" s="100">
        <v>152466.09</v>
      </c>
      <c r="D34" s="100">
        <v>6401.69</v>
      </c>
      <c r="E34" s="94">
        <f t="shared" si="4"/>
        <v>23.816537508064279</v>
      </c>
      <c r="F34" s="100">
        <v>109000</v>
      </c>
      <c r="G34" s="100">
        <v>4133.96</v>
      </c>
      <c r="H34" s="97">
        <f>G34/F34</f>
        <v>3.7926238532110093E-2</v>
      </c>
    </row>
    <row r="35" spans="1:17" x14ac:dyDescent="0.5">
      <c r="A35" s="99">
        <v>13470</v>
      </c>
      <c r="B35" s="99" t="s">
        <v>84</v>
      </c>
      <c r="C35" s="100"/>
      <c r="D35" s="100"/>
      <c r="E35" s="94"/>
      <c r="F35" s="100"/>
      <c r="G35" s="100"/>
      <c r="H35" s="97"/>
    </row>
    <row r="36" spans="1:17" x14ac:dyDescent="0.5">
      <c r="A36" s="99">
        <v>13780</v>
      </c>
      <c r="B36" s="99" t="s">
        <v>85</v>
      </c>
      <c r="C36" s="100"/>
      <c r="D36" s="99"/>
      <c r="E36" s="94"/>
      <c r="F36" s="100">
        <v>0</v>
      </c>
      <c r="G36" s="113"/>
      <c r="H36" s="100">
        <v>0</v>
      </c>
    </row>
    <row r="37" spans="1:17" x14ac:dyDescent="0.5">
      <c r="A37" s="112"/>
      <c r="B37" s="252"/>
      <c r="C37" s="252"/>
      <c r="D37" s="252"/>
      <c r="E37" s="252"/>
      <c r="F37" s="252"/>
      <c r="G37" s="252"/>
      <c r="H37" s="112"/>
    </row>
    <row r="38" spans="1:17" x14ac:dyDescent="0.5">
      <c r="B38" s="255"/>
      <c r="C38" s="255"/>
      <c r="D38" s="255"/>
      <c r="E38" s="255"/>
      <c r="F38" s="255"/>
      <c r="G38" s="255"/>
    </row>
    <row r="39" spans="1:17" ht="99.75" x14ac:dyDescent="0.5">
      <c r="A39" s="114">
        <v>1350</v>
      </c>
      <c r="B39" s="115" t="s">
        <v>86</v>
      </c>
      <c r="C39" s="116">
        <f>C40+C41+C42+C43+C44+C45+C46+C47</f>
        <v>35163.449999999997</v>
      </c>
      <c r="D39" s="116">
        <f>D46+D47</f>
        <v>31652.5</v>
      </c>
      <c r="E39" s="117">
        <f>D39/C39</f>
        <v>0.9001534263560601</v>
      </c>
      <c r="F39" s="118">
        <f>F40+F42+F46+F47</f>
        <v>65000</v>
      </c>
      <c r="G39" s="96">
        <f>G40+G41+G42+G46</f>
        <v>32.6</v>
      </c>
      <c r="H39" s="118">
        <f>G39/F39</f>
        <v>5.0153846153846158E-4</v>
      </c>
      <c r="Q39" s="98"/>
    </row>
    <row r="40" spans="1:17" x14ac:dyDescent="0.5">
      <c r="A40" s="119">
        <v>13501</v>
      </c>
      <c r="B40" s="120" t="s">
        <v>87</v>
      </c>
      <c r="C40" s="121"/>
      <c r="D40" s="121"/>
      <c r="E40" s="117"/>
      <c r="F40" s="122">
        <v>10000</v>
      </c>
      <c r="G40" s="113"/>
      <c r="H40" s="118">
        <f t="shared" ref="H40:H42" si="5">G40/F40</f>
        <v>0</v>
      </c>
    </row>
    <row r="41" spans="1:17" x14ac:dyDescent="0.5">
      <c r="A41" s="119">
        <v>13502</v>
      </c>
      <c r="B41" s="120" t="s">
        <v>88</v>
      </c>
      <c r="C41" s="121"/>
      <c r="D41" s="121"/>
      <c r="E41" s="117"/>
      <c r="F41" s="122"/>
      <c r="G41" s="113"/>
      <c r="H41" s="118">
        <v>0</v>
      </c>
    </row>
    <row r="42" spans="1:17" x14ac:dyDescent="0.5">
      <c r="A42" s="119">
        <v>13503</v>
      </c>
      <c r="B42" s="120" t="s">
        <v>89</v>
      </c>
      <c r="C42" s="121"/>
      <c r="D42" s="121"/>
      <c r="E42" s="117"/>
      <c r="F42" s="122">
        <v>15000</v>
      </c>
      <c r="G42" s="113"/>
      <c r="H42" s="118">
        <f t="shared" si="5"/>
        <v>0</v>
      </c>
    </row>
    <row r="43" spans="1:17" ht="66.75" x14ac:dyDescent="0.5">
      <c r="A43" s="119">
        <v>13504</v>
      </c>
      <c r="B43" s="120" t="s">
        <v>90</v>
      </c>
      <c r="C43" s="121"/>
      <c r="D43" s="121"/>
      <c r="E43" s="117"/>
      <c r="F43" s="122"/>
      <c r="G43" s="113"/>
      <c r="H43" s="123">
        <v>0</v>
      </c>
    </row>
    <row r="44" spans="1:17" x14ac:dyDescent="0.5">
      <c r="A44" s="119">
        <v>13505</v>
      </c>
      <c r="B44" s="120" t="s">
        <v>91</v>
      </c>
      <c r="C44" s="121"/>
      <c r="D44" s="121"/>
      <c r="E44" s="117"/>
      <c r="F44" s="122"/>
      <c r="G44" s="113"/>
      <c r="H44" s="123">
        <v>0</v>
      </c>
    </row>
    <row r="45" spans="1:17" x14ac:dyDescent="0.5">
      <c r="A45" s="119">
        <v>13508</v>
      </c>
      <c r="B45" s="120" t="s">
        <v>92</v>
      </c>
      <c r="C45" s="121"/>
      <c r="D45" s="121"/>
      <c r="E45" s="117"/>
      <c r="F45" s="122"/>
      <c r="G45" s="113"/>
      <c r="H45" s="123">
        <v>0</v>
      </c>
    </row>
    <row r="46" spans="1:17" x14ac:dyDescent="0.5">
      <c r="A46" s="119">
        <v>13509</v>
      </c>
      <c r="B46" s="120" t="s">
        <v>93</v>
      </c>
      <c r="C46" s="121">
        <v>24483.95</v>
      </c>
      <c r="D46" s="121">
        <v>21963</v>
      </c>
      <c r="E46" s="117">
        <f t="shared" ref="E46:E47" si="6">D46/C46</f>
        <v>0.89703663011891466</v>
      </c>
      <c r="F46" s="122">
        <v>30000</v>
      </c>
      <c r="G46" s="102">
        <v>32.6</v>
      </c>
      <c r="H46" s="118">
        <f>G46/F46</f>
        <v>1.0866666666666668E-3</v>
      </c>
    </row>
    <row r="47" spans="1:17" x14ac:dyDescent="0.5">
      <c r="A47" s="119">
        <v>13510</v>
      </c>
      <c r="B47" s="120" t="s">
        <v>94</v>
      </c>
      <c r="C47" s="121">
        <v>10679.5</v>
      </c>
      <c r="D47" s="121">
        <v>9689.5</v>
      </c>
      <c r="E47" s="117">
        <f t="shared" si="6"/>
        <v>0.90729903085350438</v>
      </c>
      <c r="F47" s="121">
        <v>10000</v>
      </c>
      <c r="G47" s="113"/>
      <c r="H47" s="118">
        <f>G47/F47</f>
        <v>0</v>
      </c>
    </row>
    <row r="48" spans="1:17" x14ac:dyDescent="0.5">
      <c r="A48" s="124"/>
      <c r="B48" s="257"/>
      <c r="C48" s="257"/>
      <c r="D48" s="257"/>
      <c r="E48" s="257"/>
      <c r="F48" s="257"/>
      <c r="G48" s="257"/>
      <c r="H48" s="125"/>
    </row>
    <row r="49" spans="1:17" x14ac:dyDescent="0.5">
      <c r="B49" s="250"/>
      <c r="C49" s="250"/>
      <c r="D49" s="250"/>
      <c r="E49" s="250"/>
      <c r="F49" s="250"/>
      <c r="G49" s="250"/>
    </row>
    <row r="50" spans="1:17" ht="66.75" x14ac:dyDescent="0.5">
      <c r="A50" s="114">
        <v>1360</v>
      </c>
      <c r="B50" s="115" t="s">
        <v>95</v>
      </c>
      <c r="C50" s="116">
        <f>C51+C52+C53</f>
        <v>58553.75</v>
      </c>
      <c r="D50" s="116">
        <f>D51</f>
        <v>908.6</v>
      </c>
      <c r="E50" s="117">
        <f>D50/C50</f>
        <v>1.5517366522212497E-2</v>
      </c>
      <c r="F50" s="118">
        <f>F51+F52+F53</f>
        <v>144000</v>
      </c>
      <c r="G50" s="96">
        <f>G51+G52+G53</f>
        <v>5314.9</v>
      </c>
      <c r="H50" s="118">
        <f>G50/F50*100</f>
        <v>3.6909027777777776</v>
      </c>
      <c r="Q50" s="98"/>
    </row>
    <row r="51" spans="1:17" x14ac:dyDescent="0.5">
      <c r="A51" s="119">
        <v>13610</v>
      </c>
      <c r="B51" s="120" t="s">
        <v>96</v>
      </c>
      <c r="C51" s="121">
        <v>57789.75</v>
      </c>
      <c r="D51" s="121">
        <v>908.6</v>
      </c>
      <c r="E51" s="117">
        <f t="shared" ref="E51" si="7">D51/C51</f>
        <v>1.5722511345004953E-2</v>
      </c>
      <c r="F51" s="122">
        <v>111000</v>
      </c>
      <c r="G51" s="123">
        <v>4499.8999999999996</v>
      </c>
      <c r="H51" s="118">
        <f>G51/F51*100</f>
        <v>4.0539639639639633</v>
      </c>
    </row>
    <row r="52" spans="1:17" x14ac:dyDescent="0.5">
      <c r="A52" s="119">
        <v>13640</v>
      </c>
      <c r="B52" s="120" t="s">
        <v>97</v>
      </c>
      <c r="C52" s="121">
        <v>0</v>
      </c>
      <c r="D52" s="121"/>
      <c r="E52" s="117"/>
      <c r="F52" s="122">
        <v>3000</v>
      </c>
      <c r="G52" s="126"/>
      <c r="H52" s="118">
        <f t="shared" ref="H52:H53" si="8">G52/F52*100</f>
        <v>0</v>
      </c>
    </row>
    <row r="53" spans="1:17" x14ac:dyDescent="0.5">
      <c r="A53" s="119">
        <v>13660</v>
      </c>
      <c r="B53" s="120" t="s">
        <v>98</v>
      </c>
      <c r="C53" s="121">
        <v>764</v>
      </c>
      <c r="D53" s="121"/>
      <c r="E53" s="117"/>
      <c r="F53" s="122">
        <v>30000</v>
      </c>
      <c r="G53" s="126">
        <v>815</v>
      </c>
      <c r="H53" s="118">
        <f t="shared" si="8"/>
        <v>2.7166666666666663</v>
      </c>
    </row>
    <row r="54" spans="1:17" x14ac:dyDescent="0.5">
      <c r="A54" s="258"/>
      <c r="B54" s="249"/>
      <c r="C54" s="249"/>
      <c r="D54" s="249"/>
      <c r="E54" s="249"/>
      <c r="F54" s="249"/>
      <c r="G54" s="249"/>
      <c r="H54" s="260"/>
    </row>
    <row r="55" spans="1:17" x14ac:dyDescent="0.5">
      <c r="A55" s="259"/>
      <c r="B55" s="257"/>
      <c r="C55" s="257"/>
      <c r="D55" s="257"/>
      <c r="E55" s="257"/>
      <c r="F55" s="257"/>
      <c r="G55" s="257"/>
      <c r="H55" s="261"/>
    </row>
    <row r="56" spans="1:17" x14ac:dyDescent="0.5">
      <c r="A56" s="258"/>
      <c r="B56" s="250"/>
      <c r="C56" s="250"/>
      <c r="D56" s="250"/>
      <c r="E56" s="250"/>
      <c r="F56" s="250"/>
      <c r="G56" s="250"/>
      <c r="H56" s="260"/>
    </row>
    <row r="57" spans="1:17" ht="66.75" x14ac:dyDescent="0.5">
      <c r="A57" s="114">
        <v>1370</v>
      </c>
      <c r="B57" s="115" t="s">
        <v>99</v>
      </c>
      <c r="C57" s="116">
        <f>C60</f>
        <v>31244.85</v>
      </c>
      <c r="D57" s="116">
        <f>D60</f>
        <v>4640.8599999999997</v>
      </c>
      <c r="E57" s="117">
        <f>D57/C57</f>
        <v>0.14853199807328246</v>
      </c>
      <c r="F57" s="118">
        <f>F58+F59+F60</f>
        <v>70000</v>
      </c>
      <c r="G57" s="127">
        <f>G60</f>
        <v>7198.7</v>
      </c>
      <c r="H57" s="118">
        <f>G57/F57*100</f>
        <v>10.283857142857142</v>
      </c>
      <c r="Q57" s="98"/>
    </row>
    <row r="58" spans="1:17" x14ac:dyDescent="0.5">
      <c r="A58" s="119">
        <v>13720</v>
      </c>
      <c r="B58" s="120" t="s">
        <v>100</v>
      </c>
      <c r="C58" s="121">
        <v>0</v>
      </c>
      <c r="D58" s="121"/>
      <c r="E58" s="117"/>
      <c r="F58" s="122"/>
      <c r="G58" s="123"/>
      <c r="H58" s="118"/>
    </row>
    <row r="59" spans="1:17" x14ac:dyDescent="0.5">
      <c r="A59" s="119">
        <v>13770</v>
      </c>
      <c r="B59" s="120" t="s">
        <v>101</v>
      </c>
      <c r="C59" s="121">
        <v>0</v>
      </c>
      <c r="D59" s="121"/>
      <c r="E59" s="117"/>
      <c r="F59" s="122">
        <v>10000</v>
      </c>
      <c r="G59" s="123"/>
      <c r="H59" s="118"/>
    </row>
    <row r="60" spans="1:17" x14ac:dyDescent="0.5">
      <c r="A60" s="119">
        <v>13780</v>
      </c>
      <c r="B60" s="120" t="s">
        <v>102</v>
      </c>
      <c r="C60" s="121">
        <v>31244.85</v>
      </c>
      <c r="D60" s="121">
        <v>4640.8599999999997</v>
      </c>
      <c r="E60" s="117">
        <f t="shared" ref="E60" si="9">D60/C60</f>
        <v>0.14853199807328246</v>
      </c>
      <c r="F60" s="122">
        <v>60000</v>
      </c>
      <c r="G60" s="129">
        <v>7198.7</v>
      </c>
      <c r="H60" s="128">
        <f>G60/F60*100</f>
        <v>11.997833333333332</v>
      </c>
    </row>
    <row r="61" spans="1:17" x14ac:dyDescent="0.5">
      <c r="A61" s="124"/>
      <c r="B61" s="249"/>
      <c r="C61" s="249"/>
      <c r="D61" s="249"/>
      <c r="E61" s="249"/>
      <c r="F61" s="249"/>
      <c r="G61" s="249"/>
      <c r="H61" s="125"/>
    </row>
    <row r="62" spans="1:17" x14ac:dyDescent="0.5">
      <c r="B62" s="250"/>
      <c r="C62" s="250"/>
      <c r="D62" s="250"/>
      <c r="E62" s="250"/>
      <c r="F62" s="250"/>
      <c r="G62" s="250"/>
    </row>
    <row r="63" spans="1:17" x14ac:dyDescent="0.5">
      <c r="A63" s="114">
        <v>1380</v>
      </c>
      <c r="B63" s="115" t="s">
        <v>103</v>
      </c>
      <c r="C63" s="115"/>
      <c r="D63" s="116">
        <f>D64+D65</f>
        <v>1000</v>
      </c>
      <c r="E63" s="115"/>
      <c r="F63" s="115"/>
      <c r="G63" s="130">
        <f>G64+G65</f>
        <v>10805.9</v>
      </c>
      <c r="H63" s="157" t="s">
        <v>13</v>
      </c>
    </row>
    <row r="64" spans="1:17" x14ac:dyDescent="0.5">
      <c r="A64" s="119">
        <v>13810</v>
      </c>
      <c r="B64" s="120" t="s">
        <v>104</v>
      </c>
      <c r="C64" s="120"/>
      <c r="D64" s="121">
        <v>1000</v>
      </c>
      <c r="E64" s="120"/>
      <c r="F64" s="120"/>
      <c r="G64" s="131">
        <v>1000</v>
      </c>
      <c r="H64" s="126"/>
    </row>
    <row r="65" spans="1:17" x14ac:dyDescent="0.5">
      <c r="A65" s="119">
        <v>13820</v>
      </c>
      <c r="B65" s="120" t="s">
        <v>105</v>
      </c>
      <c r="C65" s="120"/>
      <c r="D65" s="121"/>
      <c r="E65" s="120"/>
      <c r="F65" s="120"/>
      <c r="G65" s="131">
        <v>9805.9</v>
      </c>
      <c r="H65" s="126"/>
    </row>
    <row r="66" spans="1:17" x14ac:dyDescent="0.5">
      <c r="A66" s="119">
        <v>13821</v>
      </c>
      <c r="B66" s="120" t="s">
        <v>106</v>
      </c>
      <c r="C66" s="133"/>
      <c r="D66" s="134"/>
      <c r="E66" s="133"/>
      <c r="F66" s="133"/>
      <c r="H66" s="132"/>
    </row>
    <row r="67" spans="1:17" x14ac:dyDescent="0.5">
      <c r="A67" s="119">
        <v>13830</v>
      </c>
      <c r="B67" s="120" t="s">
        <v>107</v>
      </c>
      <c r="C67" s="120"/>
      <c r="D67" s="121"/>
      <c r="E67" s="120"/>
      <c r="F67" s="120"/>
      <c r="G67" s="113"/>
      <c r="H67" s="126"/>
    </row>
    <row r="68" spans="1:17" x14ac:dyDescent="0.5">
      <c r="A68" s="119">
        <v>13850</v>
      </c>
      <c r="B68" s="120" t="s">
        <v>108</v>
      </c>
      <c r="C68" s="120"/>
      <c r="D68" s="121"/>
      <c r="E68" s="120"/>
      <c r="F68" s="120"/>
      <c r="G68" s="113"/>
      <c r="H68" s="126"/>
    </row>
    <row r="69" spans="1:17" x14ac:dyDescent="0.5">
      <c r="B69" s="249"/>
      <c r="C69" s="249"/>
      <c r="D69" s="249"/>
      <c r="E69" s="249"/>
      <c r="F69" s="249"/>
      <c r="G69" s="249"/>
    </row>
    <row r="70" spans="1:17" x14ac:dyDescent="0.5">
      <c r="A70" s="135"/>
      <c r="B70" s="250"/>
      <c r="C70" s="250"/>
      <c r="D70" s="250"/>
      <c r="E70" s="250"/>
      <c r="F70" s="250"/>
      <c r="G70" s="250"/>
    </row>
    <row r="71" spans="1:17" ht="66.75" x14ac:dyDescent="0.5">
      <c r="A71" s="114">
        <v>1395</v>
      </c>
      <c r="B71" s="115" t="s">
        <v>109</v>
      </c>
      <c r="C71" s="116">
        <f>C72+C73+C74+C75</f>
        <v>24461.019999999997</v>
      </c>
      <c r="D71" s="115">
        <f>D72+D73</f>
        <v>95</v>
      </c>
      <c r="E71" s="230">
        <f>D71/C71*100</f>
        <v>0.38837301142797809</v>
      </c>
      <c r="F71" s="118">
        <f>F72+F73+F74</f>
        <v>26970</v>
      </c>
      <c r="G71" s="96">
        <f>G72+G73</f>
        <v>85</v>
      </c>
      <c r="H71" s="118">
        <f>G71/F71*100</f>
        <v>0.31516499814608823</v>
      </c>
      <c r="Q71" s="98"/>
    </row>
    <row r="72" spans="1:17" x14ac:dyDescent="0.5">
      <c r="A72" s="119">
        <v>13951</v>
      </c>
      <c r="B72" s="120" t="s">
        <v>110</v>
      </c>
      <c r="C72" s="121">
        <f>2195+14038.56</f>
        <v>16233.56</v>
      </c>
      <c r="D72" s="120">
        <v>85</v>
      </c>
      <c r="E72" s="136">
        <f>D72/C72*100</f>
        <v>0.52360665189890576</v>
      </c>
      <c r="F72" s="122">
        <v>3000</v>
      </c>
      <c r="G72" s="75">
        <v>75</v>
      </c>
      <c r="H72" s="118">
        <f t="shared" ref="H72:H73" si="10">G72/F72*100</f>
        <v>2.5</v>
      </c>
    </row>
    <row r="73" spans="1:17" x14ac:dyDescent="0.5">
      <c r="A73" s="119">
        <v>13952</v>
      </c>
      <c r="B73" s="120" t="s">
        <v>111</v>
      </c>
      <c r="C73" s="121">
        <v>250</v>
      </c>
      <c r="D73" s="120">
        <v>10</v>
      </c>
      <c r="E73" s="136">
        <f>D73/C73*100</f>
        <v>4</v>
      </c>
      <c r="F73" s="122">
        <v>16000</v>
      </c>
      <c r="G73" s="75">
        <v>10</v>
      </c>
      <c r="H73" s="118">
        <f t="shared" si="10"/>
        <v>6.25E-2</v>
      </c>
    </row>
    <row r="74" spans="1:17" x14ac:dyDescent="0.5">
      <c r="A74" s="119">
        <v>13953</v>
      </c>
      <c r="B74" s="120" t="s">
        <v>112</v>
      </c>
      <c r="C74" s="121">
        <v>7965</v>
      </c>
      <c r="D74" s="121"/>
      <c r="E74" s="120"/>
      <c r="F74" s="122">
        <v>7970</v>
      </c>
      <c r="G74" s="113"/>
      <c r="H74" s="126"/>
    </row>
    <row r="75" spans="1:17" x14ac:dyDescent="0.5">
      <c r="A75" s="119">
        <v>13918</v>
      </c>
      <c r="B75" s="104" t="s">
        <v>113</v>
      </c>
      <c r="C75" s="137">
        <v>12.46</v>
      </c>
      <c r="D75" s="138"/>
      <c r="E75" s="139"/>
      <c r="F75" s="122"/>
      <c r="G75" s="102"/>
      <c r="H75" s="126"/>
    </row>
    <row r="76" spans="1:17" x14ac:dyDescent="0.5">
      <c r="B76" s="140"/>
      <c r="C76" s="140"/>
      <c r="D76" s="140"/>
      <c r="E76" s="140"/>
      <c r="F76" s="140"/>
      <c r="G76" s="141"/>
    </row>
    <row r="77" spans="1:17" x14ac:dyDescent="0.5">
      <c r="A77" s="114">
        <v>1400</v>
      </c>
      <c r="B77" s="115" t="s">
        <v>114</v>
      </c>
      <c r="C77" s="116">
        <f>C78+C79+C80+C81</f>
        <v>270958.38</v>
      </c>
      <c r="D77" s="116">
        <f>D78+D79+D80+D81</f>
        <v>62011.210000000006</v>
      </c>
      <c r="E77" s="117">
        <f>D77/C77</f>
        <v>0.22885880111919774</v>
      </c>
      <c r="F77" s="118">
        <f>F78+F79+F80+F81</f>
        <v>286500</v>
      </c>
      <c r="G77" s="96">
        <f>G78+G79+G80+G81</f>
        <v>58827.39</v>
      </c>
      <c r="H77" s="128">
        <f>G77/F77*100</f>
        <v>20.533120418848167</v>
      </c>
      <c r="Q77" s="98"/>
    </row>
    <row r="78" spans="1:17" x14ac:dyDescent="0.5">
      <c r="A78" s="119">
        <v>14010</v>
      </c>
      <c r="B78" s="120" t="s">
        <v>115</v>
      </c>
      <c r="C78" s="121">
        <v>26482.18</v>
      </c>
      <c r="D78" s="121">
        <v>4808.41</v>
      </c>
      <c r="E78" s="117">
        <f t="shared" ref="E78:E88" si="11">D78/C78</f>
        <v>0.18157153225300937</v>
      </c>
      <c r="F78" s="122">
        <v>30000</v>
      </c>
      <c r="G78" s="142">
        <v>4883.59</v>
      </c>
      <c r="H78" s="128">
        <f t="shared" ref="H78:H85" si="12">G78/F78*100</f>
        <v>16.278633333333335</v>
      </c>
    </row>
    <row r="79" spans="1:17" x14ac:dyDescent="0.5">
      <c r="A79" s="119">
        <v>14020</v>
      </c>
      <c r="B79" s="120" t="s">
        <v>116</v>
      </c>
      <c r="C79" s="121">
        <v>206750</v>
      </c>
      <c r="D79" s="121">
        <v>47685</v>
      </c>
      <c r="E79" s="117">
        <f t="shared" si="11"/>
        <v>0.23064087061668681</v>
      </c>
      <c r="F79" s="122">
        <v>195000</v>
      </c>
      <c r="G79" s="142">
        <v>47655</v>
      </c>
      <c r="H79" s="128">
        <f t="shared" si="12"/>
        <v>24.438461538461539</v>
      </c>
    </row>
    <row r="80" spans="1:17" x14ac:dyDescent="0.5">
      <c r="A80" s="119">
        <v>14040</v>
      </c>
      <c r="B80" s="120" t="s">
        <v>117</v>
      </c>
      <c r="C80" s="121">
        <v>33406.199999999997</v>
      </c>
      <c r="D80" s="121">
        <v>8982.7999999999993</v>
      </c>
      <c r="E80" s="117">
        <f t="shared" si="11"/>
        <v>0.2688961929222719</v>
      </c>
      <c r="F80" s="122">
        <v>51500</v>
      </c>
      <c r="G80" s="142">
        <v>6288.8</v>
      </c>
      <c r="H80" s="128">
        <f t="shared" si="12"/>
        <v>12.211262135922331</v>
      </c>
    </row>
    <row r="81" spans="1:17" x14ac:dyDescent="0.5">
      <c r="A81" s="119">
        <v>14050</v>
      </c>
      <c r="B81" s="120" t="s">
        <v>118</v>
      </c>
      <c r="C81" s="121">
        <v>4320</v>
      </c>
      <c r="D81" s="121">
        <v>535</v>
      </c>
      <c r="E81" s="117">
        <f t="shared" si="11"/>
        <v>0.12384259259259259</v>
      </c>
      <c r="F81" s="122">
        <v>10000</v>
      </c>
      <c r="G81" s="142"/>
      <c r="H81" s="128">
        <f t="shared" si="12"/>
        <v>0</v>
      </c>
    </row>
    <row r="82" spans="1:17" x14ac:dyDescent="0.5">
      <c r="C82" s="103"/>
      <c r="D82" s="103"/>
      <c r="E82" s="117"/>
      <c r="H82" s="128"/>
      <c r="Q82" s="98"/>
    </row>
    <row r="83" spans="1:17" x14ac:dyDescent="0.5">
      <c r="A83" s="114">
        <v>14100</v>
      </c>
      <c r="B83" s="115" t="s">
        <v>119</v>
      </c>
      <c r="C83" s="116">
        <f>C84+C85</f>
        <v>22871.040000000001</v>
      </c>
      <c r="D83" s="116">
        <f>D84+D85</f>
        <v>5717.77</v>
      </c>
      <c r="E83" s="117">
        <f t="shared" si="11"/>
        <v>0.25000043723416165</v>
      </c>
      <c r="F83" s="118">
        <f>F85+F84</f>
        <v>54920</v>
      </c>
      <c r="G83" s="96">
        <f>G84+G85</f>
        <v>5717.76</v>
      </c>
      <c r="H83" s="128">
        <f t="shared" si="12"/>
        <v>10.411070648215587</v>
      </c>
      <c r="Q83" s="98"/>
    </row>
    <row r="84" spans="1:17" x14ac:dyDescent="0.5">
      <c r="A84" s="143">
        <v>14110</v>
      </c>
      <c r="B84" s="120" t="s">
        <v>120</v>
      </c>
      <c r="C84" s="121">
        <v>10920</v>
      </c>
      <c r="D84" s="121">
        <v>2730</v>
      </c>
      <c r="E84" s="117">
        <f t="shared" si="11"/>
        <v>0.25</v>
      </c>
      <c r="F84" s="123">
        <v>10920</v>
      </c>
      <c r="G84" s="102">
        <v>2730</v>
      </c>
      <c r="H84" s="128">
        <f t="shared" si="12"/>
        <v>25</v>
      </c>
      <c r="Q84" s="98"/>
    </row>
    <row r="85" spans="1:17" x14ac:dyDescent="0.5">
      <c r="A85" s="143">
        <v>14140</v>
      </c>
      <c r="B85" s="120" t="s">
        <v>121</v>
      </c>
      <c r="C85" s="121">
        <v>11951.04</v>
      </c>
      <c r="D85" s="121">
        <v>2987.77</v>
      </c>
      <c r="E85" s="117">
        <f t="shared" si="11"/>
        <v>0.25000083674726215</v>
      </c>
      <c r="F85" s="123">
        <v>44000</v>
      </c>
      <c r="G85" s="144">
        <v>2987.76</v>
      </c>
      <c r="H85" s="128">
        <f t="shared" si="12"/>
        <v>6.7903636363636375</v>
      </c>
      <c r="Q85" s="98"/>
    </row>
    <row r="86" spans="1:17" x14ac:dyDescent="0.5">
      <c r="A86" s="143">
        <v>14410</v>
      </c>
      <c r="B86" s="120" t="s">
        <v>122</v>
      </c>
      <c r="C86" s="121"/>
      <c r="D86" s="121"/>
      <c r="E86" s="117"/>
      <c r="F86" s="145"/>
      <c r="G86" s="146"/>
      <c r="H86" s="147"/>
      <c r="Q86" s="98"/>
    </row>
    <row r="87" spans="1:17" ht="66.75" x14ac:dyDescent="0.5">
      <c r="A87" s="114">
        <v>1420</v>
      </c>
      <c r="B87" s="115" t="s">
        <v>123</v>
      </c>
      <c r="C87" s="116">
        <f>C88+C89+C90</f>
        <v>11466.84</v>
      </c>
      <c r="D87" s="116">
        <f>D88</f>
        <v>506.8</v>
      </c>
      <c r="E87" s="117">
        <f t="shared" si="11"/>
        <v>4.4197006324323003E-2</v>
      </c>
      <c r="F87" s="118">
        <f>F88+F89+F90</f>
        <v>22000</v>
      </c>
      <c r="G87" s="96">
        <f>G88+G90</f>
        <v>2207.2399999999998</v>
      </c>
      <c r="H87" s="147">
        <f>G87/F87*100</f>
        <v>10.03290909090909</v>
      </c>
      <c r="Q87" s="98"/>
    </row>
    <row r="88" spans="1:17" x14ac:dyDescent="0.5">
      <c r="A88" s="119">
        <v>14210</v>
      </c>
      <c r="B88" s="120" t="s">
        <v>124</v>
      </c>
      <c r="C88" s="121">
        <v>11126.84</v>
      </c>
      <c r="D88" s="121">
        <v>506.8</v>
      </c>
      <c r="E88" s="117">
        <f t="shared" si="11"/>
        <v>4.5547522926545181E-2</v>
      </c>
      <c r="F88" s="122">
        <v>15000</v>
      </c>
      <c r="G88" s="102">
        <v>2207.2399999999998</v>
      </c>
      <c r="H88" s="147">
        <f>G88/F88*100</f>
        <v>14.714933333333333</v>
      </c>
    </row>
    <row r="89" spans="1:17" x14ac:dyDescent="0.5">
      <c r="A89" s="119">
        <v>14220</v>
      </c>
      <c r="B89" s="120" t="s">
        <v>125</v>
      </c>
      <c r="C89" s="121">
        <v>180</v>
      </c>
      <c r="D89" s="120"/>
      <c r="E89" s="117"/>
      <c r="F89" s="122">
        <v>2000</v>
      </c>
      <c r="G89" s="102"/>
      <c r="H89" s="148">
        <v>0</v>
      </c>
    </row>
    <row r="90" spans="1:17" x14ac:dyDescent="0.5">
      <c r="A90" s="119">
        <v>14230</v>
      </c>
      <c r="B90" s="120" t="s">
        <v>126</v>
      </c>
      <c r="C90" s="121">
        <v>160</v>
      </c>
      <c r="D90" s="120"/>
      <c r="E90" s="117"/>
      <c r="F90" s="122">
        <v>5000</v>
      </c>
      <c r="G90" s="142"/>
      <c r="H90" s="148">
        <f>G90/F90*100</f>
        <v>0</v>
      </c>
    </row>
    <row r="91" spans="1:17" x14ac:dyDescent="0.5">
      <c r="A91" s="124"/>
      <c r="B91" s="249"/>
      <c r="C91" s="249"/>
      <c r="D91" s="249"/>
      <c r="E91" s="249"/>
      <c r="F91" s="249"/>
      <c r="G91" s="249"/>
      <c r="H91" s="149"/>
    </row>
    <row r="92" spans="1:17" x14ac:dyDescent="0.5">
      <c r="B92" s="250"/>
      <c r="C92" s="250"/>
      <c r="D92" s="250"/>
      <c r="E92" s="250"/>
      <c r="F92" s="250"/>
      <c r="G92" s="250"/>
    </row>
    <row r="93" spans="1:17" ht="66.75" x14ac:dyDescent="0.5">
      <c r="A93" s="114">
        <v>1430</v>
      </c>
      <c r="B93" s="115" t="s">
        <v>127</v>
      </c>
      <c r="C93" s="116">
        <f>C94+C95</f>
        <v>83519.740000000005</v>
      </c>
      <c r="D93" s="116">
        <f>D94</f>
        <v>33865.699999999997</v>
      </c>
      <c r="E93" s="117">
        <f>D93/C93</f>
        <v>0.40548138679550483</v>
      </c>
      <c r="F93" s="118">
        <f>F94+F95</f>
        <v>161000</v>
      </c>
      <c r="G93" s="118">
        <f>G94+G95</f>
        <v>8550.94</v>
      </c>
      <c r="H93" s="127">
        <f>G93/F93*100</f>
        <v>5.3111428571428574</v>
      </c>
      <c r="Q93" s="98"/>
    </row>
    <row r="94" spans="1:17" x14ac:dyDescent="0.5">
      <c r="A94" s="119">
        <v>14310</v>
      </c>
      <c r="B94" s="120" t="s">
        <v>128</v>
      </c>
      <c r="C94" s="121">
        <v>83519.740000000005</v>
      </c>
      <c r="D94" s="121">
        <v>33865.699999999997</v>
      </c>
      <c r="E94" s="117">
        <f t="shared" ref="E94:E99" si="13">D94/C94</f>
        <v>0.40548138679550483</v>
      </c>
      <c r="F94" s="122">
        <v>161000</v>
      </c>
      <c r="G94" s="129">
        <v>8550.94</v>
      </c>
      <c r="H94" s="127">
        <f t="shared" ref="H94:H99" si="14">G94/F94*100</f>
        <v>5.3111428571428574</v>
      </c>
    </row>
    <row r="95" spans="1:17" x14ac:dyDescent="0.5">
      <c r="A95" s="119">
        <v>14320</v>
      </c>
      <c r="B95" s="120" t="s">
        <v>129</v>
      </c>
      <c r="C95" s="121"/>
      <c r="D95" s="121"/>
      <c r="E95" s="117"/>
      <c r="F95" s="122"/>
      <c r="G95" s="132"/>
      <c r="H95" s="127"/>
    </row>
    <row r="96" spans="1:17" x14ac:dyDescent="0.5">
      <c r="A96" s="113"/>
      <c r="B96" s="113"/>
      <c r="C96" s="102"/>
      <c r="D96" s="102"/>
      <c r="E96" s="117"/>
      <c r="F96" s="113"/>
      <c r="G96" s="113"/>
      <c r="H96" s="127"/>
    </row>
    <row r="97" spans="1:17" x14ac:dyDescent="0.5">
      <c r="A97" s="113">
        <v>14510</v>
      </c>
      <c r="B97" s="113" t="s">
        <v>130</v>
      </c>
      <c r="C97" s="96">
        <f>C98</f>
        <v>1090.18</v>
      </c>
      <c r="D97" s="96">
        <f>D98</f>
        <v>280.18</v>
      </c>
      <c r="E97" s="117">
        <f t="shared" si="13"/>
        <v>0.25700343062613512</v>
      </c>
      <c r="F97" s="96">
        <f>F98</f>
        <v>1200</v>
      </c>
      <c r="G97" s="96">
        <f>G98</f>
        <v>270</v>
      </c>
      <c r="H97" s="127">
        <f t="shared" si="14"/>
        <v>22.5</v>
      </c>
    </row>
    <row r="98" spans="1:17" x14ac:dyDescent="0.5">
      <c r="A98" s="113">
        <v>14510</v>
      </c>
      <c r="B98" s="113" t="s">
        <v>130</v>
      </c>
      <c r="C98" s="102">
        <v>1090.18</v>
      </c>
      <c r="D98" s="102">
        <v>280.18</v>
      </c>
      <c r="E98" s="117">
        <f t="shared" si="13"/>
        <v>0.25700343062613512</v>
      </c>
      <c r="F98" s="102">
        <v>1200</v>
      </c>
      <c r="G98" s="113">
        <v>270</v>
      </c>
      <c r="H98" s="127">
        <f t="shared" si="14"/>
        <v>22.5</v>
      </c>
      <c r="Q98" s="98">
        <f>SUM(Q5:Q97)</f>
        <v>0</v>
      </c>
    </row>
    <row r="99" spans="1:17" x14ac:dyDescent="0.5">
      <c r="C99" s="150">
        <f>C5+C13+C21+C28+C39+C50+C57+C71+C77+C83+C87+C93+C97</f>
        <v>1034589.71</v>
      </c>
      <c r="D99" s="96">
        <f>D5+D13+D21+D28+D39+D50+D57+D71+D77+D83+D87+D93+D97+D63</f>
        <v>227928.89999999997</v>
      </c>
      <c r="E99" s="117">
        <f t="shared" si="13"/>
        <v>0.22030849311269485</v>
      </c>
      <c r="F99" s="151">
        <f>F5+F13+F21+F28+F39+F50+F57+F71+F77+F83+F87+F93+F97</f>
        <v>2023000</v>
      </c>
      <c r="G99" s="96">
        <f>G5+G13+G21+G28+G39+G50+G57+G63+G71+G77+G83+G87+G93+G97</f>
        <v>226396.30000000005</v>
      </c>
      <c r="H99" s="127">
        <f t="shared" si="14"/>
        <v>11.191117152743454</v>
      </c>
    </row>
    <row r="101" spans="1:17" x14ac:dyDescent="0.5">
      <c r="D101" s="98"/>
      <c r="F101" s="152"/>
      <c r="G101" s="153"/>
      <c r="H101" s="98"/>
    </row>
    <row r="102" spans="1:17" x14ac:dyDescent="0.5">
      <c r="C102" s="156"/>
      <c r="D102" s="98"/>
      <c r="G102" s="153"/>
    </row>
    <row r="103" spans="1:17" x14ac:dyDescent="0.5">
      <c r="G103" s="154"/>
    </row>
    <row r="104" spans="1:17" x14ac:dyDescent="0.5">
      <c r="D104" s="98"/>
      <c r="G104" s="155"/>
    </row>
    <row r="105" spans="1:17" x14ac:dyDescent="0.5">
      <c r="D105" s="98"/>
    </row>
    <row r="106" spans="1:17" x14ac:dyDescent="0.5">
      <c r="E106" s="98">
        <f>D105-E105</f>
        <v>0</v>
      </c>
    </row>
    <row r="107" spans="1:17" x14ac:dyDescent="0.5">
      <c r="H107" s="98"/>
    </row>
  </sheetData>
  <mergeCells count="10">
    <mergeCell ref="B61:G62"/>
    <mergeCell ref="B69:G70"/>
    <mergeCell ref="B91:G92"/>
    <mergeCell ref="A11:H12"/>
    <mergeCell ref="B26:G27"/>
    <mergeCell ref="B37:G38"/>
    <mergeCell ref="B48:G49"/>
    <mergeCell ref="A54:A56"/>
    <mergeCell ref="B54:G56"/>
    <mergeCell ref="H54:H56"/>
  </mergeCells>
  <pageMargins left="0.7" right="0.7" top="0.75" bottom="0.75" header="0.3" footer="0.3"/>
  <pageSetup scale="2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view="pageBreakPreview" topLeftCell="A13" zoomScale="60" zoomScaleNormal="100" workbookViewId="0">
      <selection activeCell="E14" sqref="E14"/>
    </sheetView>
  </sheetViews>
  <sheetFormatPr defaultColWidth="35.5703125" defaultRowHeight="20.25" x14ac:dyDescent="0.3"/>
  <cols>
    <col min="1" max="1" width="35.5703125" style="174"/>
    <col min="2" max="5" width="35.5703125" style="82"/>
    <col min="6" max="9" width="35.5703125" style="174"/>
    <col min="10" max="16384" width="35.5703125" style="82"/>
  </cols>
  <sheetData>
    <row r="1" spans="1:13" x14ac:dyDescent="0.3">
      <c r="B1" s="277"/>
      <c r="C1" s="277"/>
      <c r="D1" s="277"/>
    </row>
    <row r="2" spans="1:13" x14ac:dyDescent="0.3">
      <c r="A2" s="175" t="s">
        <v>14</v>
      </c>
      <c r="B2" s="278" t="s">
        <v>38</v>
      </c>
      <c r="C2" s="278"/>
      <c r="D2" s="278"/>
      <c r="E2" s="278"/>
      <c r="F2" s="278"/>
      <c r="G2" s="278"/>
      <c r="H2" s="176"/>
    </row>
    <row r="3" spans="1:13" ht="21" thickBot="1" x14ac:dyDescent="0.35">
      <c r="B3" s="279"/>
      <c r="C3" s="279"/>
      <c r="D3" s="279"/>
      <c r="E3" s="177"/>
    </row>
    <row r="4" spans="1:13" ht="21" thickBot="1" x14ac:dyDescent="0.35">
      <c r="A4" s="178"/>
      <c r="B4" s="280"/>
      <c r="C4" s="280"/>
      <c r="D4" s="281"/>
      <c r="E4" s="179"/>
      <c r="F4" s="282" t="s">
        <v>53</v>
      </c>
      <c r="G4" s="283"/>
      <c r="H4" s="180"/>
      <c r="I4" s="181" t="s">
        <v>138</v>
      </c>
      <c r="J4" s="180"/>
    </row>
    <row r="5" spans="1:13" ht="29.25" customHeight="1" x14ac:dyDescent="0.35">
      <c r="A5" s="284">
        <v>30000</v>
      </c>
      <c r="B5" s="286" t="s">
        <v>15</v>
      </c>
      <c r="C5" s="287"/>
      <c r="D5" s="288"/>
      <c r="E5" s="265" t="s">
        <v>54</v>
      </c>
      <c r="F5" s="265" t="s">
        <v>133</v>
      </c>
      <c r="G5" s="265" t="s">
        <v>17</v>
      </c>
      <c r="H5" s="265" t="s">
        <v>139</v>
      </c>
      <c r="I5" s="265" t="s">
        <v>133</v>
      </c>
      <c r="J5" s="184" t="s">
        <v>4</v>
      </c>
    </row>
    <row r="6" spans="1:13" ht="24" thickBot="1" x14ac:dyDescent="0.4">
      <c r="A6" s="285"/>
      <c r="B6" s="289" t="s">
        <v>16</v>
      </c>
      <c r="C6" s="290"/>
      <c r="D6" s="291"/>
      <c r="E6" s="266"/>
      <c r="F6" s="266"/>
      <c r="G6" s="266"/>
      <c r="H6" s="266"/>
      <c r="I6" s="266"/>
      <c r="J6" s="184"/>
    </row>
    <row r="7" spans="1:13" ht="27.75" customHeight="1" thickBot="1" x14ac:dyDescent="0.4">
      <c r="A7" s="185"/>
      <c r="B7" s="299" t="s">
        <v>19</v>
      </c>
      <c r="C7" s="299"/>
      <c r="D7" s="300"/>
      <c r="E7" s="186">
        <f>E9</f>
        <v>549882</v>
      </c>
      <c r="F7" s="187">
        <f>F9</f>
        <v>254327.05</v>
      </c>
      <c r="G7" s="188"/>
      <c r="H7" s="187">
        <f>H9</f>
        <v>674000</v>
      </c>
      <c r="I7" s="187">
        <f>I9</f>
        <v>0</v>
      </c>
      <c r="J7" s="188">
        <f>J9</f>
        <v>0</v>
      </c>
    </row>
    <row r="8" spans="1:13" ht="24" thickBot="1" x14ac:dyDescent="0.4">
      <c r="A8" s="189"/>
      <c r="B8" s="301"/>
      <c r="C8" s="301"/>
      <c r="D8" s="301"/>
      <c r="E8" s="190"/>
      <c r="F8" s="189"/>
      <c r="G8" s="84"/>
      <c r="H8" s="189"/>
      <c r="I8" s="189"/>
      <c r="J8" s="84"/>
    </row>
    <row r="9" spans="1:13" x14ac:dyDescent="0.3">
      <c r="A9" s="293" t="s">
        <v>40</v>
      </c>
      <c r="B9" s="295" t="s">
        <v>34</v>
      </c>
      <c r="C9" s="296"/>
      <c r="D9" s="296"/>
      <c r="E9" s="270">
        <f>E11+E12+E13+E14+E15+E18+E19</f>
        <v>549882</v>
      </c>
      <c r="F9" s="292">
        <f>F12+F13+F14+F15</f>
        <v>254327.05</v>
      </c>
      <c r="G9" s="263"/>
      <c r="H9" s="292">
        <f>H11+H12+H13+H14+H15+H17+H18+H19</f>
        <v>674000</v>
      </c>
      <c r="I9" s="292"/>
      <c r="J9" s="263">
        <f>I9/H9*100</f>
        <v>0</v>
      </c>
    </row>
    <row r="10" spans="1:13" ht="72.75" customHeight="1" thickBot="1" x14ac:dyDescent="0.35">
      <c r="A10" s="294"/>
      <c r="B10" s="297"/>
      <c r="C10" s="298"/>
      <c r="D10" s="298"/>
      <c r="E10" s="270"/>
      <c r="F10" s="292"/>
      <c r="G10" s="264"/>
      <c r="H10" s="292"/>
      <c r="I10" s="292"/>
      <c r="J10" s="264"/>
      <c r="M10" s="182"/>
    </row>
    <row r="11" spans="1:13" ht="72.75" customHeight="1" thickBot="1" x14ac:dyDescent="0.4">
      <c r="A11" s="191">
        <v>18066</v>
      </c>
      <c r="B11" s="267" t="s">
        <v>39</v>
      </c>
      <c r="C11" s="268"/>
      <c r="D11" s="269"/>
      <c r="E11" s="192">
        <v>89000</v>
      </c>
      <c r="F11" s="192"/>
      <c r="G11" s="188"/>
      <c r="H11" s="192">
        <v>53000</v>
      </c>
      <c r="I11" s="192"/>
      <c r="J11" s="188"/>
    </row>
    <row r="12" spans="1:13" ht="72.75" customHeight="1" thickBot="1" x14ac:dyDescent="0.4">
      <c r="A12" s="193">
        <v>13431</v>
      </c>
      <c r="B12" s="267" t="s">
        <v>42</v>
      </c>
      <c r="C12" s="268"/>
      <c r="D12" s="269"/>
      <c r="E12" s="194">
        <v>33629</v>
      </c>
      <c r="F12" s="195">
        <v>14871</v>
      </c>
      <c r="G12" s="188"/>
      <c r="H12" s="194"/>
      <c r="I12" s="196"/>
      <c r="J12" s="188"/>
    </row>
    <row r="13" spans="1:13" ht="72.75" customHeight="1" thickBot="1" x14ac:dyDescent="0.4">
      <c r="A13" s="193">
        <v>13877</v>
      </c>
      <c r="B13" s="267" t="s">
        <v>43</v>
      </c>
      <c r="C13" s="268"/>
      <c r="D13" s="269"/>
      <c r="E13" s="194">
        <v>34998</v>
      </c>
      <c r="F13" s="194">
        <v>25698.23</v>
      </c>
      <c r="G13" s="188"/>
      <c r="H13" s="194"/>
      <c r="I13" s="197"/>
      <c r="J13" s="188"/>
    </row>
    <row r="14" spans="1:13" ht="72.75" customHeight="1" x14ac:dyDescent="0.35">
      <c r="A14" s="198">
        <v>14311</v>
      </c>
      <c r="B14" s="271" t="s">
        <v>41</v>
      </c>
      <c r="C14" s="272"/>
      <c r="D14" s="273"/>
      <c r="E14" s="194">
        <v>10260</v>
      </c>
      <c r="F14" s="194">
        <f>8572</f>
        <v>8572</v>
      </c>
      <c r="G14" s="188"/>
      <c r="H14" s="194">
        <v>16000</v>
      </c>
      <c r="I14" s="196"/>
      <c r="J14" s="188"/>
    </row>
    <row r="15" spans="1:13" ht="72.75" customHeight="1" x14ac:dyDescent="0.35">
      <c r="A15" s="185">
        <v>14219</v>
      </c>
      <c r="B15" s="274" t="s">
        <v>44</v>
      </c>
      <c r="C15" s="275"/>
      <c r="D15" s="276"/>
      <c r="E15" s="194">
        <v>360186</v>
      </c>
      <c r="F15" s="194">
        <v>205185.82</v>
      </c>
      <c r="G15" s="188"/>
      <c r="H15" s="194">
        <v>155000</v>
      </c>
      <c r="I15" s="197"/>
      <c r="J15" s="188"/>
    </row>
    <row r="16" spans="1:13" ht="72.75" customHeight="1" x14ac:dyDescent="0.35">
      <c r="A16" s="196">
        <v>15554</v>
      </c>
      <c r="B16" s="199" t="s">
        <v>48</v>
      </c>
      <c r="C16" s="197"/>
      <c r="D16" s="197"/>
      <c r="E16" s="200"/>
      <c r="F16" s="201"/>
      <c r="G16" s="196"/>
      <c r="H16" s="200"/>
      <c r="I16" s="194"/>
      <c r="J16" s="188"/>
    </row>
    <row r="17" spans="1:12" ht="72.75" customHeight="1" thickBot="1" x14ac:dyDescent="0.4">
      <c r="A17" s="185">
        <v>18699</v>
      </c>
      <c r="B17" s="262" t="s">
        <v>55</v>
      </c>
      <c r="C17" s="262"/>
      <c r="D17" s="262"/>
      <c r="E17" s="194">
        <v>0</v>
      </c>
      <c r="F17" s="194"/>
      <c r="G17" s="188"/>
      <c r="H17" s="194"/>
      <c r="I17" s="194"/>
      <c r="J17" s="188"/>
    </row>
    <row r="18" spans="1:12" ht="72.75" customHeight="1" thickBot="1" x14ac:dyDescent="0.4">
      <c r="A18" s="202">
        <v>18396</v>
      </c>
      <c r="B18" s="203" t="s">
        <v>50</v>
      </c>
      <c r="C18" s="204"/>
      <c r="D18" s="205"/>
      <c r="E18" s="201">
        <v>2</v>
      </c>
      <c r="F18" s="196"/>
      <c r="G18" s="196"/>
      <c r="H18" s="201">
        <v>450000</v>
      </c>
      <c r="I18" s="196"/>
      <c r="J18" s="197"/>
    </row>
    <row r="19" spans="1:12" ht="72.75" customHeight="1" thickBot="1" x14ac:dyDescent="0.4">
      <c r="A19" s="202">
        <v>18720</v>
      </c>
      <c r="B19" s="206" t="s">
        <v>56</v>
      </c>
      <c r="C19" s="207"/>
      <c r="D19" s="208"/>
      <c r="E19" s="201">
        <v>21807</v>
      </c>
      <c r="F19" s="196"/>
      <c r="G19" s="196"/>
      <c r="H19" s="201"/>
      <c r="I19" s="196"/>
      <c r="J19" s="197"/>
    </row>
    <row r="21" spans="1:12" x14ac:dyDescent="0.3">
      <c r="L21" s="183"/>
    </row>
  </sheetData>
  <sheetProtection selectLockedCells="1" selectUnlockedCells="1"/>
  <mergeCells count="29">
    <mergeCell ref="J9:J10"/>
    <mergeCell ref="A5:A6"/>
    <mergeCell ref="B5:D5"/>
    <mergeCell ref="F5:F6"/>
    <mergeCell ref="G5:G6"/>
    <mergeCell ref="I5:I6"/>
    <mergeCell ref="B6:D6"/>
    <mergeCell ref="I9:I10"/>
    <mergeCell ref="A9:A10"/>
    <mergeCell ref="B9:D10"/>
    <mergeCell ref="B7:D7"/>
    <mergeCell ref="B8:D8"/>
    <mergeCell ref="F9:F10"/>
    <mergeCell ref="H9:H10"/>
    <mergeCell ref="H5:H6"/>
    <mergeCell ref="B1:D1"/>
    <mergeCell ref="B2:G2"/>
    <mergeCell ref="B3:D3"/>
    <mergeCell ref="B4:D4"/>
    <mergeCell ref="F4:G4"/>
    <mergeCell ref="B17:D17"/>
    <mergeCell ref="G9:G10"/>
    <mergeCell ref="E5:E6"/>
    <mergeCell ref="B13:D13"/>
    <mergeCell ref="E9:E10"/>
    <mergeCell ref="B14:D14"/>
    <mergeCell ref="B11:D11"/>
    <mergeCell ref="B12:D12"/>
    <mergeCell ref="B15:D15"/>
  </mergeCells>
  <pageMargins left="0.7" right="0.7" top="0.75" bottom="0.75" header="0.3" footer="0.3"/>
  <pageSetup scale="3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opLeftCell="A13" zoomScaleNormal="100" workbookViewId="0">
      <selection activeCell="E22" sqref="E22"/>
    </sheetView>
  </sheetViews>
  <sheetFormatPr defaultRowHeight="15.75" x14ac:dyDescent="0.25"/>
  <cols>
    <col min="1" max="8" width="23" style="2" customWidth="1"/>
    <col min="9" max="16384" width="9.140625" style="2"/>
  </cols>
  <sheetData>
    <row r="1" spans="1:8" ht="16.5" thickBot="1" x14ac:dyDescent="0.3">
      <c r="A1" s="5" t="s">
        <v>20</v>
      </c>
      <c r="B1" s="305" t="s">
        <v>21</v>
      </c>
      <c r="C1" s="305"/>
      <c r="D1" s="305"/>
      <c r="E1" s="305"/>
      <c r="F1" s="305"/>
    </row>
    <row r="2" spans="1:8" ht="16.5" thickBot="1" x14ac:dyDescent="0.3">
      <c r="A2" s="6"/>
      <c r="B2" s="7"/>
      <c r="C2" s="37"/>
      <c r="D2" s="9" t="s">
        <v>53</v>
      </c>
      <c r="E2" s="10"/>
      <c r="F2" s="8"/>
      <c r="G2" s="9" t="s">
        <v>138</v>
      </c>
      <c r="H2" s="10"/>
    </row>
    <row r="3" spans="1:8" ht="31.5" x14ac:dyDescent="0.25">
      <c r="A3" s="306">
        <v>21000</v>
      </c>
      <c r="B3" s="11" t="s">
        <v>22</v>
      </c>
      <c r="C3" s="302" t="s">
        <v>140</v>
      </c>
      <c r="D3" s="302" t="s">
        <v>132</v>
      </c>
      <c r="E3" s="302" t="s">
        <v>18</v>
      </c>
      <c r="F3" s="302" t="s">
        <v>139</v>
      </c>
      <c r="G3" s="302" t="s">
        <v>132</v>
      </c>
      <c r="H3" s="302" t="s">
        <v>18</v>
      </c>
    </row>
    <row r="4" spans="1:8" ht="32.25" thickBot="1" x14ac:dyDescent="0.3">
      <c r="A4" s="307"/>
      <c r="B4" s="11" t="s">
        <v>16</v>
      </c>
      <c r="C4" s="303"/>
      <c r="D4" s="303"/>
      <c r="E4" s="304"/>
      <c r="F4" s="303"/>
      <c r="G4" s="303"/>
      <c r="H4" s="304"/>
    </row>
    <row r="5" spans="1:8" ht="53.25" customHeight="1" thickBot="1" x14ac:dyDescent="0.3">
      <c r="A5" s="6"/>
      <c r="B5" s="12" t="s">
        <v>23</v>
      </c>
      <c r="C5" s="34">
        <f>C8</f>
        <v>9800</v>
      </c>
      <c r="D5" s="34">
        <f>D8</f>
        <v>0</v>
      </c>
      <c r="E5" s="35">
        <f>D5/C5</f>
        <v>0</v>
      </c>
      <c r="F5" s="34">
        <f>F7</f>
        <v>70000</v>
      </c>
      <c r="G5" s="34">
        <f>G7</f>
        <v>0</v>
      </c>
      <c r="H5" s="35"/>
    </row>
    <row r="6" spans="1:8" ht="16.5" thickBot="1" x14ac:dyDescent="0.3">
      <c r="B6" s="4"/>
      <c r="C6" s="36"/>
      <c r="D6" s="36"/>
      <c r="E6" s="36"/>
    </row>
    <row r="7" spans="1:8" ht="36.75" customHeight="1" thickBot="1" x14ac:dyDescent="0.3">
      <c r="A7" s="13">
        <v>2100</v>
      </c>
      <c r="B7" s="14" t="s">
        <v>24</v>
      </c>
      <c r="C7" s="15">
        <f>C8</f>
        <v>9800</v>
      </c>
      <c r="D7" s="15">
        <f>D8</f>
        <v>0</v>
      </c>
      <c r="E7" s="16">
        <f>D7/C7</f>
        <v>0</v>
      </c>
      <c r="F7" s="15">
        <f>F8</f>
        <v>70000</v>
      </c>
      <c r="G7" s="15">
        <f>G8</f>
        <v>0</v>
      </c>
      <c r="H7" s="16"/>
    </row>
    <row r="8" spans="1:8" ht="51" customHeight="1" thickBot="1" x14ac:dyDescent="0.3">
      <c r="A8" s="17">
        <v>21110</v>
      </c>
      <c r="B8" s="18" t="s">
        <v>25</v>
      </c>
      <c r="C8" s="19">
        <v>9800</v>
      </c>
      <c r="D8" s="19">
        <v>0</v>
      </c>
      <c r="E8" s="20">
        <f>D8/C8</f>
        <v>0</v>
      </c>
      <c r="F8" s="19">
        <v>70000</v>
      </c>
      <c r="G8" s="19">
        <v>0</v>
      </c>
      <c r="H8" s="20"/>
    </row>
    <row r="9" spans="1:8" ht="41.25" customHeight="1" thickBot="1" x14ac:dyDescent="0.3">
      <c r="A9" s="17">
        <v>21120</v>
      </c>
      <c r="B9" s="18" t="s">
        <v>26</v>
      </c>
      <c r="C9" s="19"/>
      <c r="D9" s="19"/>
      <c r="E9" s="21"/>
      <c r="F9" s="19"/>
      <c r="G9" s="19"/>
      <c r="H9" s="21"/>
    </row>
    <row r="10" spans="1:8" ht="49.5" customHeight="1" thickBot="1" x14ac:dyDescent="0.3">
      <c r="A10" s="17">
        <v>21200</v>
      </c>
      <c r="B10" s="18" t="s">
        <v>27</v>
      </c>
      <c r="C10" s="19"/>
      <c r="D10" s="19"/>
      <c r="E10" s="20"/>
      <c r="F10" s="19"/>
      <c r="G10" s="19"/>
      <c r="H10" s="20"/>
    </row>
    <row r="11" spans="1:8" ht="16.5" thickBot="1" x14ac:dyDescent="0.3">
      <c r="B11" s="4"/>
    </row>
    <row r="12" spans="1:8" ht="40.5" customHeight="1" thickBot="1" x14ac:dyDescent="0.3">
      <c r="A12" s="13">
        <v>2200</v>
      </c>
      <c r="B12" s="14" t="s">
        <v>28</v>
      </c>
      <c r="C12" s="22" t="s">
        <v>11</v>
      </c>
      <c r="D12" s="22" t="s">
        <v>12</v>
      </c>
      <c r="E12" s="22" t="s">
        <v>13</v>
      </c>
      <c r="F12" s="22" t="s">
        <v>11</v>
      </c>
      <c r="G12" s="22" t="s">
        <v>12</v>
      </c>
      <c r="H12" s="22"/>
    </row>
    <row r="14" spans="1:8" x14ac:dyDescent="0.25">
      <c r="A14" s="1"/>
    </row>
    <row r="19" spans="1:8" ht="16.5" thickBot="1" x14ac:dyDescent="0.3">
      <c r="A19" s="1" t="s">
        <v>29</v>
      </c>
    </row>
    <row r="20" spans="1:8" ht="85.5" customHeight="1" thickBot="1" x14ac:dyDescent="0.3">
      <c r="A20" s="23" t="s">
        <v>30</v>
      </c>
      <c r="B20" s="23" t="s">
        <v>31</v>
      </c>
      <c r="C20" s="23" t="s">
        <v>32</v>
      </c>
      <c r="D20" s="24" t="s">
        <v>131</v>
      </c>
      <c r="E20" s="25" t="s">
        <v>33</v>
      </c>
      <c r="F20" s="25" t="s">
        <v>37</v>
      </c>
      <c r="G20" s="3"/>
      <c r="H20" s="26"/>
    </row>
    <row r="21" spans="1:8" ht="16.5" thickBot="1" x14ac:dyDescent="0.3">
      <c r="A21" s="27">
        <v>1</v>
      </c>
      <c r="B21" s="27">
        <v>2</v>
      </c>
      <c r="C21" s="27">
        <v>3</v>
      </c>
      <c r="D21" s="27">
        <v>4</v>
      </c>
      <c r="E21" s="27">
        <v>5</v>
      </c>
      <c r="F21" s="27">
        <v>6</v>
      </c>
      <c r="G21" s="3"/>
      <c r="H21" s="3"/>
    </row>
    <row r="22" spans="1:8" ht="50.25" customHeight="1" thickBot="1" x14ac:dyDescent="0.3">
      <c r="A22" s="28" t="s">
        <v>49</v>
      </c>
      <c r="B22" s="29">
        <v>120</v>
      </c>
      <c r="C22" s="29">
        <v>120</v>
      </c>
      <c r="D22" s="33">
        <v>929765.93</v>
      </c>
      <c r="E22" s="30">
        <v>877518.29</v>
      </c>
      <c r="F22" s="31">
        <f>E22/D22</f>
        <v>0.94380559846928358</v>
      </c>
      <c r="G22" s="3"/>
      <c r="H22" s="3"/>
    </row>
    <row r="23" spans="1:8" ht="36.75" customHeight="1" thickBot="1" x14ac:dyDescent="0.3">
      <c r="A23" s="28" t="s">
        <v>35</v>
      </c>
      <c r="B23" s="29">
        <v>208</v>
      </c>
      <c r="C23" s="29">
        <v>184</v>
      </c>
      <c r="D23" s="33">
        <v>559401.56999999995</v>
      </c>
      <c r="E23" s="30">
        <v>513276.14</v>
      </c>
      <c r="F23" s="31">
        <f t="shared" ref="F23:F26" si="0">E23/D23</f>
        <v>0.91754504729044661</v>
      </c>
      <c r="G23" s="3"/>
      <c r="H23" s="3"/>
    </row>
    <row r="24" spans="1:8" ht="36.75" customHeight="1" thickBot="1" x14ac:dyDescent="0.3">
      <c r="A24" s="28" t="s">
        <v>36</v>
      </c>
      <c r="B24" s="29">
        <v>82</v>
      </c>
      <c r="C24" s="29">
        <v>70</v>
      </c>
      <c r="D24" s="33">
        <v>306462.07</v>
      </c>
      <c r="E24" s="30">
        <v>198485.38</v>
      </c>
      <c r="F24" s="31">
        <f t="shared" si="0"/>
        <v>0.64766703429236772</v>
      </c>
      <c r="G24" s="3"/>
      <c r="H24" s="3"/>
    </row>
    <row r="25" spans="1:8" s="40" customFormat="1" ht="36.75" customHeight="1" thickBot="1" x14ac:dyDescent="0.3">
      <c r="A25" s="28" t="s">
        <v>51</v>
      </c>
      <c r="B25" s="29">
        <v>5</v>
      </c>
      <c r="C25" s="29">
        <v>2</v>
      </c>
      <c r="D25" s="43">
        <v>12943.62</v>
      </c>
      <c r="E25" s="30">
        <v>3522.91</v>
      </c>
      <c r="F25" s="41"/>
      <c r="G25" s="3"/>
      <c r="H25" s="3"/>
    </row>
    <row r="26" spans="1:8" ht="36.75" customHeight="1" thickBot="1" x14ac:dyDescent="0.3">
      <c r="A26" s="28" t="s">
        <v>10</v>
      </c>
      <c r="B26" s="29">
        <f>SUM(B22:B25)</f>
        <v>415</v>
      </c>
      <c r="C26" s="29">
        <f>SUM(C22:C25)</f>
        <v>376</v>
      </c>
      <c r="D26" s="33">
        <f>SUM(D22:D25)</f>
        <v>1808573.1900000002</v>
      </c>
      <c r="E26" s="30">
        <f>SUM(E22:E25)</f>
        <v>1592802.72</v>
      </c>
      <c r="F26" s="31">
        <f t="shared" si="0"/>
        <v>0.88069574889584634</v>
      </c>
      <c r="G26" s="3"/>
      <c r="H26" s="3"/>
    </row>
    <row r="28" spans="1:8" x14ac:dyDescent="0.25">
      <c r="A28" s="39"/>
      <c r="B28" s="38"/>
    </row>
    <row r="29" spans="1:8" x14ac:dyDescent="0.25">
      <c r="A29" s="42"/>
      <c r="B29" s="42"/>
      <c r="C29" s="42"/>
    </row>
  </sheetData>
  <sheetProtection selectLockedCells="1" selectUnlockedCells="1"/>
  <mergeCells count="8">
    <mergeCell ref="G3:G4"/>
    <mergeCell ref="H3:H4"/>
    <mergeCell ref="B1:F1"/>
    <mergeCell ref="A3:A4"/>
    <mergeCell ref="C3:C4"/>
    <mergeCell ref="D3:D4"/>
    <mergeCell ref="E3:E4"/>
    <mergeCell ref="F3:F4"/>
  </mergeCells>
  <pageMargins left="0.7" right="0.7" top="0.75" bottom="0.75" header="0.3" footer="0.3"/>
  <pageSetup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07"/>
  <sheetViews>
    <sheetView topLeftCell="A190" zoomScaleNormal="100" workbookViewId="0">
      <selection activeCell="K83" sqref="K83"/>
    </sheetView>
  </sheetViews>
  <sheetFormatPr defaultRowHeight="15" x14ac:dyDescent="0.25"/>
  <cols>
    <col min="1" max="1" width="9.140625" style="209"/>
    <col min="2" max="2" width="3.7109375" style="209" bestFit="1" customWidth="1"/>
    <col min="3" max="3" width="85.28515625" style="209" customWidth="1"/>
    <col min="4" max="4" width="18" style="209" bestFit="1" customWidth="1"/>
    <col min="5" max="5" width="14.28515625" style="209" bestFit="1" customWidth="1"/>
    <col min="6" max="6" width="52.7109375" style="209" bestFit="1" customWidth="1"/>
    <col min="7" max="16384" width="9.140625" style="209"/>
  </cols>
  <sheetData>
    <row r="1" spans="2:6" ht="15.75" thickBot="1" x14ac:dyDescent="0.3"/>
    <row r="2" spans="2:6" ht="15.75" thickBot="1" x14ac:dyDescent="0.3">
      <c r="B2" s="308" t="s">
        <v>167</v>
      </c>
      <c r="C2" s="308"/>
      <c r="D2" s="308"/>
      <c r="E2" s="308"/>
      <c r="F2" s="308"/>
    </row>
    <row r="3" spans="2:6" ht="15.75" thickBot="1" x14ac:dyDescent="0.3">
      <c r="B3" s="308" t="s">
        <v>168</v>
      </c>
      <c r="C3" s="308"/>
      <c r="D3" s="308"/>
      <c r="E3" s="308"/>
      <c r="F3" s="308"/>
    </row>
    <row r="5" spans="2:6" x14ac:dyDescent="0.25">
      <c r="B5" s="309" t="s">
        <v>169</v>
      </c>
      <c r="C5" s="309"/>
      <c r="D5" s="309"/>
      <c r="E5" s="309"/>
      <c r="F5" s="309"/>
    </row>
    <row r="7" spans="2:6" ht="15.75" thickBot="1" x14ac:dyDescent="0.3">
      <c r="B7" s="310" t="s">
        <v>170</v>
      </c>
      <c r="C7" s="310"/>
      <c r="D7" s="310"/>
      <c r="E7" s="310"/>
      <c r="F7" s="310"/>
    </row>
    <row r="8" spans="2:6" ht="15.75" thickBot="1" x14ac:dyDescent="0.3">
      <c r="B8" s="210" t="s">
        <v>171</v>
      </c>
      <c r="C8" s="210" t="s">
        <v>172</v>
      </c>
      <c r="D8" s="210" t="s">
        <v>173</v>
      </c>
      <c r="E8" s="211" t="s">
        <v>174</v>
      </c>
      <c r="F8" s="211" t="s">
        <v>175</v>
      </c>
    </row>
    <row r="9" spans="2:6" ht="15.75" thickBot="1" x14ac:dyDescent="0.3">
      <c r="B9" s="212">
        <v>1</v>
      </c>
      <c r="C9" s="212" t="s">
        <v>176</v>
      </c>
      <c r="D9" s="213">
        <v>315424.03999999998</v>
      </c>
      <c r="E9" s="214" t="s">
        <v>177</v>
      </c>
      <c r="F9" s="215" t="s">
        <v>49</v>
      </c>
    </row>
    <row r="10" spans="2:6" ht="15.75" thickBot="1" x14ac:dyDescent="0.3">
      <c r="B10" s="212">
        <v>2</v>
      </c>
      <c r="C10" s="212" t="s">
        <v>178</v>
      </c>
      <c r="D10" s="213">
        <v>277574.21999999997</v>
      </c>
      <c r="E10" s="214" t="s">
        <v>179</v>
      </c>
      <c r="F10" s="215" t="s">
        <v>49</v>
      </c>
    </row>
    <row r="11" spans="2:6" ht="15.75" thickBot="1" x14ac:dyDescent="0.3">
      <c r="B11" s="212">
        <v>3</v>
      </c>
      <c r="C11" s="212" t="s">
        <v>180</v>
      </c>
      <c r="D11" s="213">
        <v>284520.03000000003</v>
      </c>
      <c r="E11" s="214" t="s">
        <v>181</v>
      </c>
      <c r="F11" s="215" t="s">
        <v>49</v>
      </c>
    </row>
    <row r="12" spans="2:6" ht="16.5" thickBot="1" x14ac:dyDescent="0.3">
      <c r="B12" s="311" t="s">
        <v>182</v>
      </c>
      <c r="C12" s="311"/>
      <c r="D12" s="216">
        <v>877518.29</v>
      </c>
      <c r="E12" s="312"/>
      <c r="F12" s="312"/>
    </row>
    <row r="13" spans="2:6" x14ac:dyDescent="0.25">
      <c r="B13" s="217"/>
      <c r="C13" s="217"/>
      <c r="D13" s="217"/>
      <c r="E13" s="217"/>
      <c r="F13" s="217"/>
    </row>
    <row r="14" spans="2:6" ht="15.75" thickBot="1" x14ac:dyDescent="0.3">
      <c r="B14" s="313" t="s">
        <v>183</v>
      </c>
      <c r="C14" s="313"/>
      <c r="D14" s="313"/>
      <c r="E14" s="313"/>
      <c r="F14" s="313"/>
    </row>
    <row r="15" spans="2:6" ht="15.75" thickBot="1" x14ac:dyDescent="0.3">
      <c r="B15" s="218" t="s">
        <v>171</v>
      </c>
      <c r="C15" s="218" t="s">
        <v>172</v>
      </c>
      <c r="D15" s="218" t="s">
        <v>173</v>
      </c>
      <c r="E15" s="218" t="s">
        <v>174</v>
      </c>
      <c r="F15" s="218" t="s">
        <v>175</v>
      </c>
    </row>
    <row r="16" spans="2:6" ht="15.75" thickBot="1" x14ac:dyDescent="0.3">
      <c r="B16" s="212">
        <v>1</v>
      </c>
      <c r="C16" s="212" t="s">
        <v>184</v>
      </c>
      <c r="D16" s="219">
        <v>756</v>
      </c>
      <c r="E16" s="212" t="s">
        <v>185</v>
      </c>
      <c r="F16" s="212" t="s">
        <v>186</v>
      </c>
    </row>
    <row r="17" spans="2:6" ht="16.5" thickBot="1" x14ac:dyDescent="0.3">
      <c r="B17" s="311" t="s">
        <v>182</v>
      </c>
      <c r="C17" s="311"/>
      <c r="D17" s="216">
        <v>756</v>
      </c>
      <c r="E17" s="311"/>
      <c r="F17" s="311"/>
    </row>
    <row r="18" spans="2:6" x14ac:dyDescent="0.25">
      <c r="B18" s="217"/>
      <c r="C18" s="217"/>
      <c r="D18" s="217"/>
      <c r="E18" s="217"/>
      <c r="F18" s="217"/>
    </row>
    <row r="19" spans="2:6" ht="15.75" thickBot="1" x14ac:dyDescent="0.3">
      <c r="B19" s="313" t="s">
        <v>187</v>
      </c>
      <c r="C19" s="313"/>
      <c r="D19" s="313"/>
      <c r="E19" s="313"/>
      <c r="F19" s="313"/>
    </row>
    <row r="20" spans="2:6" ht="15.75" thickBot="1" x14ac:dyDescent="0.3">
      <c r="B20" s="218" t="s">
        <v>171</v>
      </c>
      <c r="C20" s="218" t="s">
        <v>172</v>
      </c>
      <c r="D20" s="218" t="s">
        <v>173</v>
      </c>
      <c r="E20" s="218" t="s">
        <v>174</v>
      </c>
      <c r="F20" s="218" t="s">
        <v>175</v>
      </c>
    </row>
    <row r="21" spans="2:6" ht="15.75" thickBot="1" x14ac:dyDescent="0.3">
      <c r="B21" s="212">
        <v>1</v>
      </c>
      <c r="C21" s="212" t="s">
        <v>188</v>
      </c>
      <c r="D21" s="219">
        <v>533.5</v>
      </c>
      <c r="E21" s="212" t="s">
        <v>185</v>
      </c>
      <c r="F21" s="212" t="s">
        <v>186</v>
      </c>
    </row>
    <row r="22" spans="2:6" ht="16.5" thickBot="1" x14ac:dyDescent="0.3">
      <c r="B22" s="311" t="s">
        <v>182</v>
      </c>
      <c r="C22" s="311"/>
      <c r="D22" s="216">
        <v>533.5</v>
      </c>
      <c r="E22" s="311"/>
      <c r="F22" s="311"/>
    </row>
    <row r="23" spans="2:6" x14ac:dyDescent="0.25">
      <c r="B23" s="217"/>
      <c r="C23" s="217"/>
      <c r="D23" s="217"/>
      <c r="E23" s="217"/>
      <c r="F23" s="217"/>
    </row>
    <row r="24" spans="2:6" ht="15.75" thickBot="1" x14ac:dyDescent="0.3">
      <c r="B24" s="313" t="s">
        <v>189</v>
      </c>
      <c r="C24" s="313"/>
      <c r="D24" s="313"/>
      <c r="E24" s="313"/>
      <c r="F24" s="313"/>
    </row>
    <row r="25" spans="2:6" ht="15.75" thickBot="1" x14ac:dyDescent="0.3">
      <c r="B25" s="218" t="s">
        <v>171</v>
      </c>
      <c r="C25" s="218" t="s">
        <v>172</v>
      </c>
      <c r="D25" s="218" t="s">
        <v>173</v>
      </c>
      <c r="E25" s="218" t="s">
        <v>174</v>
      </c>
      <c r="F25" s="218" t="s">
        <v>175</v>
      </c>
    </row>
    <row r="26" spans="2:6" ht="15.75" thickBot="1" x14ac:dyDescent="0.3">
      <c r="B26" s="212">
        <v>1</v>
      </c>
      <c r="C26" s="212" t="s">
        <v>190</v>
      </c>
      <c r="D26" s="219">
        <v>468.18</v>
      </c>
      <c r="E26" s="212" t="s">
        <v>191</v>
      </c>
      <c r="F26" s="212" t="s">
        <v>192</v>
      </c>
    </row>
    <row r="27" spans="2:6" ht="15.75" thickBot="1" x14ac:dyDescent="0.3">
      <c r="B27" s="212">
        <v>2</v>
      </c>
      <c r="C27" s="212" t="s">
        <v>190</v>
      </c>
      <c r="D27" s="219">
        <v>1571.23</v>
      </c>
      <c r="E27" s="212" t="s">
        <v>179</v>
      </c>
      <c r="F27" s="212" t="s">
        <v>192</v>
      </c>
    </row>
    <row r="28" spans="2:6" ht="16.5" thickBot="1" x14ac:dyDescent="0.3">
      <c r="B28" s="311" t="s">
        <v>182</v>
      </c>
      <c r="C28" s="311"/>
      <c r="D28" s="216">
        <v>2039.41</v>
      </c>
      <c r="E28" s="311"/>
      <c r="F28" s="311"/>
    </row>
    <row r="29" spans="2:6" x14ac:dyDescent="0.25">
      <c r="B29" s="217"/>
      <c r="C29" s="217"/>
      <c r="D29" s="217"/>
      <c r="E29" s="217"/>
      <c r="F29" s="217"/>
    </row>
    <row r="30" spans="2:6" ht="15.75" thickBot="1" x14ac:dyDescent="0.3">
      <c r="B30" s="313" t="s">
        <v>193</v>
      </c>
      <c r="C30" s="313"/>
      <c r="D30" s="313"/>
      <c r="E30" s="313"/>
      <c r="F30" s="313"/>
    </row>
    <row r="31" spans="2:6" ht="15.75" thickBot="1" x14ac:dyDescent="0.3">
      <c r="B31" s="218" t="s">
        <v>171</v>
      </c>
      <c r="C31" s="218" t="s">
        <v>172</v>
      </c>
      <c r="D31" s="218" t="s">
        <v>173</v>
      </c>
      <c r="E31" s="218" t="s">
        <v>174</v>
      </c>
      <c r="F31" s="218" t="s">
        <v>175</v>
      </c>
    </row>
    <row r="32" spans="2:6" ht="15.75" thickBot="1" x14ac:dyDescent="0.3">
      <c r="B32" s="212">
        <v>1</v>
      </c>
      <c r="C32" s="212" t="s">
        <v>194</v>
      </c>
      <c r="D32" s="219">
        <v>117</v>
      </c>
      <c r="E32" s="212" t="s">
        <v>195</v>
      </c>
      <c r="F32" s="212" t="s">
        <v>196</v>
      </c>
    </row>
    <row r="33" spans="2:6" ht="15.75" thickBot="1" x14ac:dyDescent="0.3">
      <c r="B33" s="212">
        <v>2</v>
      </c>
      <c r="C33" s="212" t="s">
        <v>194</v>
      </c>
      <c r="D33" s="219">
        <v>117</v>
      </c>
      <c r="E33" s="212" t="s">
        <v>195</v>
      </c>
      <c r="F33" s="212" t="s">
        <v>197</v>
      </c>
    </row>
    <row r="34" spans="2:6" ht="15.75" thickBot="1" x14ac:dyDescent="0.3">
      <c r="B34" s="212">
        <v>3</v>
      </c>
      <c r="C34" s="212" t="s">
        <v>198</v>
      </c>
      <c r="D34" s="219">
        <v>162</v>
      </c>
      <c r="E34" s="212" t="s">
        <v>195</v>
      </c>
      <c r="F34" s="212" t="s">
        <v>199</v>
      </c>
    </row>
    <row r="35" spans="2:6" ht="15.75" thickBot="1" x14ac:dyDescent="0.3">
      <c r="B35" s="212">
        <v>4</v>
      </c>
      <c r="C35" s="212" t="s">
        <v>200</v>
      </c>
      <c r="D35" s="219">
        <v>117</v>
      </c>
      <c r="E35" s="212" t="s">
        <v>201</v>
      </c>
      <c r="F35" s="212" t="s">
        <v>202</v>
      </c>
    </row>
    <row r="36" spans="2:6" ht="15.75" thickBot="1" x14ac:dyDescent="0.3">
      <c r="B36" s="212">
        <v>5</v>
      </c>
      <c r="C36" s="212" t="s">
        <v>194</v>
      </c>
      <c r="D36" s="219">
        <v>117</v>
      </c>
      <c r="E36" s="212" t="s">
        <v>201</v>
      </c>
      <c r="F36" s="212" t="s">
        <v>203</v>
      </c>
    </row>
    <row r="37" spans="2:6" ht="15.75" thickBot="1" x14ac:dyDescent="0.3">
      <c r="B37" s="212">
        <v>6</v>
      </c>
      <c r="C37" s="212" t="s">
        <v>194</v>
      </c>
      <c r="D37" s="219">
        <v>117</v>
      </c>
      <c r="E37" s="212" t="s">
        <v>201</v>
      </c>
      <c r="F37" s="212" t="s">
        <v>204</v>
      </c>
    </row>
    <row r="38" spans="2:6" ht="15.75" thickBot="1" x14ac:dyDescent="0.3">
      <c r="B38" s="212">
        <v>7</v>
      </c>
      <c r="C38" s="212" t="s">
        <v>205</v>
      </c>
      <c r="D38" s="219">
        <v>234</v>
      </c>
      <c r="E38" s="212" t="s">
        <v>206</v>
      </c>
      <c r="F38" s="212" t="s">
        <v>207</v>
      </c>
    </row>
    <row r="39" spans="2:6" ht="15.75" thickBot="1" x14ac:dyDescent="0.3">
      <c r="B39" s="212">
        <v>8</v>
      </c>
      <c r="C39" s="212" t="s">
        <v>208</v>
      </c>
      <c r="D39" s="219">
        <v>234</v>
      </c>
      <c r="E39" s="212" t="s">
        <v>209</v>
      </c>
      <c r="F39" s="212" t="s">
        <v>210</v>
      </c>
    </row>
    <row r="40" spans="2:6" ht="15.75" thickBot="1" x14ac:dyDescent="0.3">
      <c r="B40" s="212">
        <v>9</v>
      </c>
      <c r="C40" s="212" t="s">
        <v>211</v>
      </c>
      <c r="D40" s="219">
        <v>173.25</v>
      </c>
      <c r="E40" s="212" t="s">
        <v>179</v>
      </c>
      <c r="F40" s="212" t="s">
        <v>212</v>
      </c>
    </row>
    <row r="41" spans="2:6" ht="15.75" thickBot="1" x14ac:dyDescent="0.3">
      <c r="B41" s="212">
        <v>10</v>
      </c>
      <c r="C41" s="212" t="s">
        <v>213</v>
      </c>
      <c r="D41" s="219">
        <v>173.25</v>
      </c>
      <c r="E41" s="212" t="s">
        <v>179</v>
      </c>
      <c r="F41" s="212" t="s">
        <v>214</v>
      </c>
    </row>
    <row r="42" spans="2:6" ht="15.75" thickBot="1" x14ac:dyDescent="0.3">
      <c r="B42" s="212">
        <v>11</v>
      </c>
      <c r="C42" s="212" t="s">
        <v>215</v>
      </c>
      <c r="D42" s="219">
        <v>173.25</v>
      </c>
      <c r="E42" s="212" t="s">
        <v>179</v>
      </c>
      <c r="F42" s="212" t="s">
        <v>216</v>
      </c>
    </row>
    <row r="43" spans="2:6" ht="15.75" thickBot="1" x14ac:dyDescent="0.3">
      <c r="B43" s="212">
        <v>12</v>
      </c>
      <c r="C43" s="212" t="s">
        <v>217</v>
      </c>
      <c r="D43" s="219">
        <v>278.8</v>
      </c>
      <c r="E43" s="212" t="s">
        <v>218</v>
      </c>
      <c r="F43" s="212" t="s">
        <v>219</v>
      </c>
    </row>
    <row r="44" spans="2:6" ht="15.75" thickBot="1" x14ac:dyDescent="0.3">
      <c r="B44" s="212">
        <v>13</v>
      </c>
      <c r="C44" s="212" t="s">
        <v>220</v>
      </c>
      <c r="D44" s="219">
        <v>117</v>
      </c>
      <c r="E44" s="212" t="s">
        <v>218</v>
      </c>
      <c r="F44" s="212" t="s">
        <v>221</v>
      </c>
    </row>
    <row r="45" spans="2:6" ht="15.75" thickBot="1" x14ac:dyDescent="0.3">
      <c r="B45" s="212">
        <v>14</v>
      </c>
      <c r="C45" s="212" t="s">
        <v>222</v>
      </c>
      <c r="D45" s="219">
        <v>173.25</v>
      </c>
      <c r="E45" s="212" t="s">
        <v>218</v>
      </c>
      <c r="F45" s="212" t="s">
        <v>223</v>
      </c>
    </row>
    <row r="46" spans="2:6" ht="15.75" thickBot="1" x14ac:dyDescent="0.3">
      <c r="B46" s="212">
        <v>15</v>
      </c>
      <c r="C46" s="212" t="s">
        <v>224</v>
      </c>
      <c r="D46" s="219">
        <v>173.25</v>
      </c>
      <c r="E46" s="212" t="s">
        <v>218</v>
      </c>
      <c r="F46" s="212" t="s">
        <v>225</v>
      </c>
    </row>
    <row r="47" spans="2:6" ht="15.75" thickBot="1" x14ac:dyDescent="0.3">
      <c r="B47" s="212">
        <v>16</v>
      </c>
      <c r="C47" s="212" t="s">
        <v>226</v>
      </c>
      <c r="D47" s="219">
        <v>234</v>
      </c>
      <c r="E47" s="212" t="s">
        <v>227</v>
      </c>
      <c r="F47" s="212" t="s">
        <v>228</v>
      </c>
    </row>
    <row r="48" spans="2:6" ht="15.75" thickBot="1" x14ac:dyDescent="0.3">
      <c r="B48" s="212">
        <v>17</v>
      </c>
      <c r="C48" s="212" t="s">
        <v>229</v>
      </c>
      <c r="D48" s="219">
        <v>117</v>
      </c>
      <c r="E48" s="212" t="s">
        <v>230</v>
      </c>
      <c r="F48" s="212" t="s">
        <v>204</v>
      </c>
    </row>
    <row r="49" spans="2:6" ht="15.75" thickBot="1" x14ac:dyDescent="0.3">
      <c r="B49" s="212">
        <v>18</v>
      </c>
      <c r="C49" s="212" t="s">
        <v>220</v>
      </c>
      <c r="D49" s="219">
        <v>117</v>
      </c>
      <c r="E49" s="212" t="s">
        <v>230</v>
      </c>
      <c r="F49" s="212" t="s">
        <v>231</v>
      </c>
    </row>
    <row r="50" spans="2:6" ht="15.75" thickBot="1" x14ac:dyDescent="0.3">
      <c r="B50" s="212">
        <v>19</v>
      </c>
      <c r="C50" s="212" t="s">
        <v>232</v>
      </c>
      <c r="D50" s="219">
        <v>117</v>
      </c>
      <c r="E50" s="212" t="s">
        <v>230</v>
      </c>
      <c r="F50" s="212" t="s">
        <v>233</v>
      </c>
    </row>
    <row r="51" spans="2:6" ht="15.75" thickBot="1" x14ac:dyDescent="0.3">
      <c r="B51" s="212">
        <v>20</v>
      </c>
      <c r="C51" s="212" t="s">
        <v>234</v>
      </c>
      <c r="D51" s="219">
        <v>117</v>
      </c>
      <c r="E51" s="212" t="s">
        <v>230</v>
      </c>
      <c r="F51" s="212" t="s">
        <v>235</v>
      </c>
    </row>
    <row r="52" spans="2:6" ht="15.75" thickBot="1" x14ac:dyDescent="0.3">
      <c r="B52" s="212">
        <v>21</v>
      </c>
      <c r="C52" s="212" t="s">
        <v>236</v>
      </c>
      <c r="D52" s="219">
        <v>117</v>
      </c>
      <c r="E52" s="212" t="s">
        <v>237</v>
      </c>
      <c r="F52" s="212" t="s">
        <v>219</v>
      </c>
    </row>
    <row r="53" spans="2:6" ht="15.75" thickBot="1" x14ac:dyDescent="0.3">
      <c r="B53" s="212">
        <v>22</v>
      </c>
      <c r="C53" s="212" t="s">
        <v>238</v>
      </c>
      <c r="D53" s="219">
        <v>395.6</v>
      </c>
      <c r="E53" s="212" t="s">
        <v>239</v>
      </c>
      <c r="F53" s="212" t="s">
        <v>240</v>
      </c>
    </row>
    <row r="54" spans="2:6" ht="15.75" thickBot="1" x14ac:dyDescent="0.3">
      <c r="B54" s="212">
        <v>23</v>
      </c>
      <c r="C54" s="212" t="s">
        <v>236</v>
      </c>
      <c r="D54" s="219">
        <v>117</v>
      </c>
      <c r="E54" s="212" t="s">
        <v>239</v>
      </c>
      <c r="F54" s="212" t="s">
        <v>196</v>
      </c>
    </row>
    <row r="55" spans="2:6" ht="15.75" thickBot="1" x14ac:dyDescent="0.3">
      <c r="B55" s="212">
        <v>24</v>
      </c>
      <c r="C55" s="212" t="s">
        <v>236</v>
      </c>
      <c r="D55" s="219">
        <v>117</v>
      </c>
      <c r="E55" s="212" t="s">
        <v>239</v>
      </c>
      <c r="F55" s="212" t="s">
        <v>241</v>
      </c>
    </row>
    <row r="56" spans="2:6" ht="15.75" thickBot="1" x14ac:dyDescent="0.3">
      <c r="B56" s="212">
        <v>25</v>
      </c>
      <c r="C56" s="212" t="s">
        <v>242</v>
      </c>
      <c r="D56" s="219">
        <v>371.8</v>
      </c>
      <c r="E56" s="212" t="s">
        <v>243</v>
      </c>
      <c r="F56" s="212" t="s">
        <v>214</v>
      </c>
    </row>
    <row r="57" spans="2:6" ht="15.75" thickBot="1" x14ac:dyDescent="0.3">
      <c r="B57" s="212">
        <v>26</v>
      </c>
      <c r="C57" s="212" t="s">
        <v>244</v>
      </c>
      <c r="D57" s="219">
        <v>371.8</v>
      </c>
      <c r="E57" s="212" t="s">
        <v>243</v>
      </c>
      <c r="F57" s="212" t="s">
        <v>210</v>
      </c>
    </row>
    <row r="58" spans="2:6" ht="15.75" thickBot="1" x14ac:dyDescent="0.3">
      <c r="B58" s="212">
        <v>27</v>
      </c>
      <c r="C58" s="212" t="s">
        <v>245</v>
      </c>
      <c r="D58" s="219">
        <v>395.6</v>
      </c>
      <c r="E58" s="212" t="s">
        <v>246</v>
      </c>
      <c r="F58" s="212" t="s">
        <v>247</v>
      </c>
    </row>
    <row r="59" spans="2:6" ht="15.75" thickBot="1" x14ac:dyDescent="0.3">
      <c r="B59" s="212">
        <v>28</v>
      </c>
      <c r="C59" s="212" t="s">
        <v>245</v>
      </c>
      <c r="D59" s="219">
        <v>395.6</v>
      </c>
      <c r="E59" s="212" t="s">
        <v>246</v>
      </c>
      <c r="F59" s="212" t="s">
        <v>235</v>
      </c>
    </row>
    <row r="60" spans="2:6" ht="15.75" thickBot="1" x14ac:dyDescent="0.3">
      <c r="B60" s="212">
        <v>29</v>
      </c>
      <c r="C60" s="212" t="s">
        <v>242</v>
      </c>
      <c r="D60" s="219">
        <v>371.8</v>
      </c>
      <c r="E60" s="212" t="s">
        <v>248</v>
      </c>
      <c r="F60" s="212" t="s">
        <v>249</v>
      </c>
    </row>
    <row r="61" spans="2:6" ht="15.75" thickBot="1" x14ac:dyDescent="0.3">
      <c r="B61" s="212">
        <v>30</v>
      </c>
      <c r="C61" s="212" t="s">
        <v>242</v>
      </c>
      <c r="D61" s="219">
        <v>371.8</v>
      </c>
      <c r="E61" s="212" t="s">
        <v>248</v>
      </c>
      <c r="F61" s="212" t="s">
        <v>250</v>
      </c>
    </row>
    <row r="62" spans="2:6" ht="15.75" thickBot="1" x14ac:dyDescent="0.3">
      <c r="B62" s="212">
        <v>31</v>
      </c>
      <c r="C62" s="212" t="s">
        <v>242</v>
      </c>
      <c r="D62" s="219">
        <v>371.8</v>
      </c>
      <c r="E62" s="212" t="s">
        <v>248</v>
      </c>
      <c r="F62" s="212" t="s">
        <v>251</v>
      </c>
    </row>
    <row r="63" spans="2:6" ht="15.75" thickBot="1" x14ac:dyDescent="0.3">
      <c r="B63" s="212">
        <v>32</v>
      </c>
      <c r="C63" s="212" t="s">
        <v>252</v>
      </c>
      <c r="D63" s="219">
        <v>371.8</v>
      </c>
      <c r="E63" s="212" t="s">
        <v>248</v>
      </c>
      <c r="F63" s="212" t="s">
        <v>253</v>
      </c>
    </row>
    <row r="64" spans="2:6" ht="15.75" thickBot="1" x14ac:dyDescent="0.3">
      <c r="B64" s="212">
        <v>33</v>
      </c>
      <c r="C64" s="212" t="s">
        <v>242</v>
      </c>
      <c r="D64" s="219">
        <v>371.8</v>
      </c>
      <c r="E64" s="212" t="s">
        <v>248</v>
      </c>
      <c r="F64" s="212" t="s">
        <v>254</v>
      </c>
    </row>
    <row r="65" spans="2:6" ht="15.75" thickBot="1" x14ac:dyDescent="0.3">
      <c r="B65" s="212">
        <v>34</v>
      </c>
      <c r="C65" s="212" t="s">
        <v>255</v>
      </c>
      <c r="D65" s="219">
        <v>371.8</v>
      </c>
      <c r="E65" s="212" t="s">
        <v>248</v>
      </c>
      <c r="F65" s="212" t="s">
        <v>223</v>
      </c>
    </row>
    <row r="66" spans="2:6" ht="15.75" thickBot="1" x14ac:dyDescent="0.3">
      <c r="B66" s="212">
        <v>35</v>
      </c>
      <c r="C66" s="212" t="s">
        <v>242</v>
      </c>
      <c r="D66" s="219">
        <v>371.8</v>
      </c>
      <c r="E66" s="212" t="s">
        <v>248</v>
      </c>
      <c r="F66" s="212" t="s">
        <v>256</v>
      </c>
    </row>
    <row r="67" spans="2:6" ht="15.75" thickBot="1" x14ac:dyDescent="0.3">
      <c r="B67" s="212">
        <v>36</v>
      </c>
      <c r="C67" s="212" t="s">
        <v>242</v>
      </c>
      <c r="D67" s="219">
        <v>371.8</v>
      </c>
      <c r="E67" s="212" t="s">
        <v>248</v>
      </c>
      <c r="F67" s="212" t="s">
        <v>257</v>
      </c>
    </row>
    <row r="68" spans="2:6" ht="15.75" thickBot="1" x14ac:dyDescent="0.3">
      <c r="B68" s="212">
        <v>37</v>
      </c>
      <c r="C68" s="212" t="s">
        <v>258</v>
      </c>
      <c r="D68" s="219">
        <v>494.5</v>
      </c>
      <c r="E68" s="212" t="s">
        <v>259</v>
      </c>
      <c r="F68" s="212" t="s">
        <v>228</v>
      </c>
    </row>
    <row r="69" spans="2:6" ht="15.75" thickBot="1" x14ac:dyDescent="0.3">
      <c r="B69" s="212">
        <v>38</v>
      </c>
      <c r="C69" s="212" t="s">
        <v>242</v>
      </c>
      <c r="D69" s="219">
        <v>371.8</v>
      </c>
      <c r="E69" s="212" t="s">
        <v>260</v>
      </c>
      <c r="F69" s="212" t="s">
        <v>228</v>
      </c>
    </row>
    <row r="70" spans="2:6" ht="15.75" thickBot="1" x14ac:dyDescent="0.3">
      <c r="B70" s="212">
        <v>39</v>
      </c>
      <c r="C70" s="212" t="s">
        <v>261</v>
      </c>
      <c r="D70" s="219">
        <v>494.5</v>
      </c>
      <c r="E70" s="212" t="s">
        <v>260</v>
      </c>
      <c r="F70" s="212" t="s">
        <v>203</v>
      </c>
    </row>
    <row r="71" spans="2:6" ht="15.75" thickBot="1" x14ac:dyDescent="0.3">
      <c r="B71" s="212">
        <v>40</v>
      </c>
      <c r="C71" s="212" t="s">
        <v>262</v>
      </c>
      <c r="D71" s="219">
        <v>117</v>
      </c>
      <c r="E71" s="212" t="s">
        <v>263</v>
      </c>
      <c r="F71" s="212" t="s">
        <v>264</v>
      </c>
    </row>
    <row r="72" spans="2:6" ht="15.75" thickBot="1" x14ac:dyDescent="0.3">
      <c r="B72" s="212">
        <v>41</v>
      </c>
      <c r="C72" s="212" t="s">
        <v>265</v>
      </c>
      <c r="D72" s="219">
        <v>39</v>
      </c>
      <c r="E72" s="212" t="s">
        <v>263</v>
      </c>
      <c r="F72" s="212" t="s">
        <v>266</v>
      </c>
    </row>
    <row r="73" spans="2:6" ht="15.75" thickBot="1" x14ac:dyDescent="0.3">
      <c r="B73" s="212">
        <v>42</v>
      </c>
      <c r="C73" s="212" t="s">
        <v>267</v>
      </c>
      <c r="D73" s="219">
        <v>39</v>
      </c>
      <c r="E73" s="212" t="s">
        <v>263</v>
      </c>
      <c r="F73" s="212" t="s">
        <v>268</v>
      </c>
    </row>
    <row r="74" spans="2:6" ht="15.75" thickBot="1" x14ac:dyDescent="0.3">
      <c r="B74" s="212">
        <v>43</v>
      </c>
      <c r="C74" s="212" t="s">
        <v>262</v>
      </c>
      <c r="D74" s="219">
        <v>117</v>
      </c>
      <c r="E74" s="212" t="s">
        <v>263</v>
      </c>
      <c r="F74" s="212" t="s">
        <v>219</v>
      </c>
    </row>
    <row r="75" spans="2:6" ht="15.75" thickBot="1" x14ac:dyDescent="0.3">
      <c r="B75" s="212">
        <v>44</v>
      </c>
      <c r="C75" s="212" t="s">
        <v>242</v>
      </c>
      <c r="D75" s="219">
        <v>371.8</v>
      </c>
      <c r="E75" s="212" t="s">
        <v>269</v>
      </c>
      <c r="F75" s="212" t="s">
        <v>270</v>
      </c>
    </row>
    <row r="76" spans="2:6" ht="15.75" thickBot="1" x14ac:dyDescent="0.3">
      <c r="B76" s="212">
        <v>45</v>
      </c>
      <c r="C76" s="212" t="s">
        <v>271</v>
      </c>
      <c r="D76" s="219">
        <v>39</v>
      </c>
      <c r="E76" s="212" t="s">
        <v>269</v>
      </c>
      <c r="F76" s="212" t="s">
        <v>272</v>
      </c>
    </row>
    <row r="77" spans="2:6" ht="15.75" thickBot="1" x14ac:dyDescent="0.3">
      <c r="B77" s="212">
        <v>46</v>
      </c>
      <c r="C77" s="212" t="s">
        <v>262</v>
      </c>
      <c r="D77" s="219">
        <v>117</v>
      </c>
      <c r="E77" s="212" t="s">
        <v>269</v>
      </c>
      <c r="F77" s="212" t="s">
        <v>273</v>
      </c>
    </row>
    <row r="78" spans="2:6" ht="15.75" thickBot="1" x14ac:dyDescent="0.3">
      <c r="B78" s="212">
        <v>47</v>
      </c>
      <c r="C78" s="212" t="s">
        <v>262</v>
      </c>
      <c r="D78" s="219">
        <v>117</v>
      </c>
      <c r="E78" s="212" t="s">
        <v>269</v>
      </c>
      <c r="F78" s="212" t="s">
        <v>274</v>
      </c>
    </row>
    <row r="79" spans="2:6" ht="15.75" thickBot="1" x14ac:dyDescent="0.3">
      <c r="B79" s="212">
        <v>48</v>
      </c>
      <c r="C79" s="212" t="s">
        <v>262</v>
      </c>
      <c r="D79" s="219">
        <v>117</v>
      </c>
      <c r="E79" s="212" t="s">
        <v>269</v>
      </c>
      <c r="F79" s="212" t="s">
        <v>275</v>
      </c>
    </row>
    <row r="80" spans="2:6" ht="15.75" thickBot="1" x14ac:dyDescent="0.3">
      <c r="B80" s="212">
        <v>49</v>
      </c>
      <c r="C80" s="212" t="s">
        <v>276</v>
      </c>
      <c r="D80" s="219">
        <v>39</v>
      </c>
      <c r="E80" s="212" t="s">
        <v>277</v>
      </c>
      <c r="F80" s="212" t="s">
        <v>278</v>
      </c>
    </row>
    <row r="81" spans="2:6" ht="15.75" thickBot="1" x14ac:dyDescent="0.3">
      <c r="B81" s="212">
        <v>50</v>
      </c>
      <c r="C81" s="212" t="s">
        <v>279</v>
      </c>
      <c r="D81" s="219">
        <v>1188</v>
      </c>
      <c r="E81" s="212" t="s">
        <v>277</v>
      </c>
      <c r="F81" s="212" t="s">
        <v>197</v>
      </c>
    </row>
    <row r="82" spans="2:6" ht="15.75" thickBot="1" x14ac:dyDescent="0.3">
      <c r="B82" s="212">
        <v>51</v>
      </c>
      <c r="C82" s="212" t="s">
        <v>262</v>
      </c>
      <c r="D82" s="219">
        <v>117</v>
      </c>
      <c r="E82" s="212" t="s">
        <v>277</v>
      </c>
      <c r="F82" s="212" t="s">
        <v>280</v>
      </c>
    </row>
    <row r="83" spans="2:6" ht="15.75" thickBot="1" x14ac:dyDescent="0.3">
      <c r="B83" s="212">
        <v>52</v>
      </c>
      <c r="C83" s="212" t="s">
        <v>276</v>
      </c>
      <c r="D83" s="219">
        <v>39</v>
      </c>
      <c r="E83" s="212" t="s">
        <v>277</v>
      </c>
      <c r="F83" s="212" t="s">
        <v>281</v>
      </c>
    </row>
    <row r="84" spans="2:6" ht="15.75" thickBot="1" x14ac:dyDescent="0.3">
      <c r="B84" s="212">
        <v>53</v>
      </c>
      <c r="C84" s="212" t="s">
        <v>258</v>
      </c>
      <c r="D84" s="219">
        <v>494.5</v>
      </c>
      <c r="E84" s="212" t="s">
        <v>181</v>
      </c>
      <c r="F84" s="212" t="s">
        <v>233</v>
      </c>
    </row>
    <row r="85" spans="2:6" ht="16.5" thickBot="1" x14ac:dyDescent="0.3">
      <c r="B85" s="311" t="s">
        <v>182</v>
      </c>
      <c r="C85" s="311"/>
      <c r="D85" s="216">
        <v>12746.95</v>
      </c>
      <c r="E85" s="311"/>
      <c r="F85" s="311"/>
    </row>
    <row r="86" spans="2:6" x14ac:dyDescent="0.25">
      <c r="B86" s="217"/>
      <c r="C86" s="217"/>
      <c r="D86" s="217"/>
      <c r="E86" s="217"/>
      <c r="F86" s="217"/>
    </row>
    <row r="87" spans="2:6" ht="15.75" thickBot="1" x14ac:dyDescent="0.3">
      <c r="B87" s="313" t="s">
        <v>282</v>
      </c>
      <c r="C87" s="313"/>
      <c r="D87" s="313"/>
      <c r="E87" s="313"/>
      <c r="F87" s="313"/>
    </row>
    <row r="88" spans="2:6" ht="15.75" thickBot="1" x14ac:dyDescent="0.3">
      <c r="B88" s="218" t="s">
        <v>171</v>
      </c>
      <c r="C88" s="218" t="s">
        <v>172</v>
      </c>
      <c r="D88" s="218" t="s">
        <v>173</v>
      </c>
      <c r="E88" s="218" t="s">
        <v>174</v>
      </c>
      <c r="F88" s="218" t="s">
        <v>175</v>
      </c>
    </row>
    <row r="89" spans="2:6" ht="15.75" thickBot="1" x14ac:dyDescent="0.3">
      <c r="B89" s="212">
        <v>1</v>
      </c>
      <c r="C89" s="212" t="s">
        <v>283</v>
      </c>
      <c r="D89" s="219">
        <v>100</v>
      </c>
      <c r="E89" s="212" t="s">
        <v>195</v>
      </c>
      <c r="F89" s="212" t="s">
        <v>197</v>
      </c>
    </row>
    <row r="90" spans="2:6" ht="15.75" thickBot="1" x14ac:dyDescent="0.3">
      <c r="B90" s="212">
        <v>2</v>
      </c>
      <c r="C90" s="212" t="s">
        <v>283</v>
      </c>
      <c r="D90" s="219">
        <v>100</v>
      </c>
      <c r="E90" s="212" t="s">
        <v>195</v>
      </c>
      <c r="F90" s="212" t="s">
        <v>196</v>
      </c>
    </row>
    <row r="91" spans="2:6" ht="15.75" thickBot="1" x14ac:dyDescent="0.3">
      <c r="B91" s="212">
        <v>3</v>
      </c>
      <c r="C91" s="212" t="s">
        <v>284</v>
      </c>
      <c r="D91" s="219">
        <v>100</v>
      </c>
      <c r="E91" s="212" t="s">
        <v>201</v>
      </c>
      <c r="F91" s="212" t="s">
        <v>202</v>
      </c>
    </row>
    <row r="92" spans="2:6" ht="15.75" thickBot="1" x14ac:dyDescent="0.3">
      <c r="B92" s="212">
        <v>4</v>
      </c>
      <c r="C92" s="212" t="s">
        <v>285</v>
      </c>
      <c r="D92" s="219">
        <v>100</v>
      </c>
      <c r="E92" s="212" t="s">
        <v>201</v>
      </c>
      <c r="F92" s="212" t="s">
        <v>203</v>
      </c>
    </row>
    <row r="93" spans="2:6" ht="15.75" thickBot="1" x14ac:dyDescent="0.3">
      <c r="B93" s="212">
        <v>5</v>
      </c>
      <c r="C93" s="212" t="s">
        <v>284</v>
      </c>
      <c r="D93" s="219">
        <v>100</v>
      </c>
      <c r="E93" s="212" t="s">
        <v>201</v>
      </c>
      <c r="F93" s="212" t="s">
        <v>204</v>
      </c>
    </row>
    <row r="94" spans="2:6" ht="15.75" thickBot="1" x14ac:dyDescent="0.3">
      <c r="B94" s="212">
        <v>6</v>
      </c>
      <c r="C94" s="212" t="s">
        <v>286</v>
      </c>
      <c r="D94" s="219">
        <v>270.32</v>
      </c>
      <c r="E94" s="212" t="s">
        <v>179</v>
      </c>
      <c r="F94" s="212" t="s">
        <v>216</v>
      </c>
    </row>
    <row r="95" spans="2:6" ht="15.75" thickBot="1" x14ac:dyDescent="0.3">
      <c r="B95" s="212">
        <v>7</v>
      </c>
      <c r="C95" s="212" t="s">
        <v>286</v>
      </c>
      <c r="D95" s="219">
        <v>270.32</v>
      </c>
      <c r="E95" s="212" t="s">
        <v>179</v>
      </c>
      <c r="F95" s="212" t="s">
        <v>212</v>
      </c>
    </row>
    <row r="96" spans="2:6" ht="15.75" thickBot="1" x14ac:dyDescent="0.3">
      <c r="B96" s="212">
        <v>8</v>
      </c>
      <c r="C96" s="212" t="s">
        <v>286</v>
      </c>
      <c r="D96" s="219">
        <v>270.32</v>
      </c>
      <c r="E96" s="212" t="s">
        <v>179</v>
      </c>
      <c r="F96" s="212" t="s">
        <v>214</v>
      </c>
    </row>
    <row r="97" spans="2:6" ht="15.75" thickBot="1" x14ac:dyDescent="0.3">
      <c r="B97" s="212">
        <v>9</v>
      </c>
      <c r="C97" s="212" t="s">
        <v>287</v>
      </c>
      <c r="D97" s="219">
        <v>270.32</v>
      </c>
      <c r="E97" s="212" t="s">
        <v>218</v>
      </c>
      <c r="F97" s="212" t="s">
        <v>225</v>
      </c>
    </row>
    <row r="98" spans="2:6" ht="15.75" thickBot="1" x14ac:dyDescent="0.3">
      <c r="B98" s="212">
        <v>10</v>
      </c>
      <c r="C98" s="212" t="s">
        <v>286</v>
      </c>
      <c r="D98" s="219">
        <v>270.32</v>
      </c>
      <c r="E98" s="212" t="s">
        <v>218</v>
      </c>
      <c r="F98" s="212" t="s">
        <v>223</v>
      </c>
    </row>
    <row r="99" spans="2:6" ht="15.75" thickBot="1" x14ac:dyDescent="0.3">
      <c r="B99" s="212">
        <v>11</v>
      </c>
      <c r="C99" s="212" t="s">
        <v>288</v>
      </c>
      <c r="D99" s="219">
        <v>181.29</v>
      </c>
      <c r="E99" s="212" t="s">
        <v>218</v>
      </c>
      <c r="F99" s="212" t="s">
        <v>219</v>
      </c>
    </row>
    <row r="100" spans="2:6" ht="15.75" thickBot="1" x14ac:dyDescent="0.3">
      <c r="B100" s="212">
        <v>12</v>
      </c>
      <c r="C100" s="212" t="s">
        <v>289</v>
      </c>
      <c r="D100" s="219">
        <v>439.1</v>
      </c>
      <c r="E100" s="212" t="s">
        <v>227</v>
      </c>
      <c r="F100" s="212" t="s">
        <v>228</v>
      </c>
    </row>
    <row r="101" spans="2:6" ht="15.75" thickBot="1" x14ac:dyDescent="0.3">
      <c r="B101" s="212">
        <v>13</v>
      </c>
      <c r="C101" s="212" t="s">
        <v>290</v>
      </c>
      <c r="D101" s="219">
        <v>458.34</v>
      </c>
      <c r="E101" s="212" t="s">
        <v>239</v>
      </c>
      <c r="F101" s="212" t="s">
        <v>240</v>
      </c>
    </row>
    <row r="102" spans="2:6" ht="15.75" thickBot="1" x14ac:dyDescent="0.3">
      <c r="B102" s="212">
        <v>14</v>
      </c>
      <c r="C102" s="212" t="s">
        <v>291</v>
      </c>
      <c r="D102" s="219">
        <v>532.26</v>
      </c>
      <c r="E102" s="212" t="s">
        <v>243</v>
      </c>
      <c r="F102" s="212" t="s">
        <v>214</v>
      </c>
    </row>
    <row r="103" spans="2:6" ht="15.75" thickBot="1" x14ac:dyDescent="0.3">
      <c r="B103" s="212">
        <v>15</v>
      </c>
      <c r="C103" s="212" t="s">
        <v>291</v>
      </c>
      <c r="D103" s="219">
        <v>532.26</v>
      </c>
      <c r="E103" s="212" t="s">
        <v>243</v>
      </c>
      <c r="F103" s="212" t="s">
        <v>210</v>
      </c>
    </row>
    <row r="104" spans="2:6" ht="15.75" thickBot="1" x14ac:dyDescent="0.3">
      <c r="B104" s="212">
        <v>16</v>
      </c>
      <c r="C104" s="212" t="s">
        <v>292</v>
      </c>
      <c r="D104" s="219">
        <v>458.34</v>
      </c>
      <c r="E104" s="212" t="s">
        <v>246</v>
      </c>
      <c r="F104" s="212" t="s">
        <v>247</v>
      </c>
    </row>
    <row r="105" spans="2:6" ht="15.75" thickBot="1" x14ac:dyDescent="0.3">
      <c r="B105" s="212">
        <v>17</v>
      </c>
      <c r="C105" s="212" t="s">
        <v>293</v>
      </c>
      <c r="D105" s="219">
        <v>458.34</v>
      </c>
      <c r="E105" s="212" t="s">
        <v>246</v>
      </c>
      <c r="F105" s="212" t="s">
        <v>235</v>
      </c>
    </row>
    <row r="106" spans="2:6" ht="15.75" thickBot="1" x14ac:dyDescent="0.3">
      <c r="B106" s="212">
        <v>18</v>
      </c>
      <c r="C106" s="212" t="s">
        <v>294</v>
      </c>
      <c r="D106" s="219">
        <v>532.26</v>
      </c>
      <c r="E106" s="212" t="s">
        <v>248</v>
      </c>
      <c r="F106" s="212" t="s">
        <v>256</v>
      </c>
    </row>
    <row r="107" spans="2:6" ht="15.75" thickBot="1" x14ac:dyDescent="0.3">
      <c r="B107" s="212">
        <v>19</v>
      </c>
      <c r="C107" s="212" t="s">
        <v>291</v>
      </c>
      <c r="D107" s="219">
        <v>532.26</v>
      </c>
      <c r="E107" s="212" t="s">
        <v>248</v>
      </c>
      <c r="F107" s="212" t="s">
        <v>250</v>
      </c>
    </row>
    <row r="108" spans="2:6" ht="15.75" thickBot="1" x14ac:dyDescent="0.3">
      <c r="B108" s="212">
        <v>20</v>
      </c>
      <c r="C108" s="212" t="s">
        <v>291</v>
      </c>
      <c r="D108" s="219">
        <v>532.26</v>
      </c>
      <c r="E108" s="212" t="s">
        <v>248</v>
      </c>
      <c r="F108" s="212" t="s">
        <v>223</v>
      </c>
    </row>
    <row r="109" spans="2:6" ht="15.75" thickBot="1" x14ac:dyDescent="0.3">
      <c r="B109" s="212">
        <v>21</v>
      </c>
      <c r="C109" s="212" t="s">
        <v>295</v>
      </c>
      <c r="D109" s="219">
        <v>532.26</v>
      </c>
      <c r="E109" s="212" t="s">
        <v>248</v>
      </c>
      <c r="F109" s="212" t="s">
        <v>257</v>
      </c>
    </row>
    <row r="110" spans="2:6" ht="15.75" thickBot="1" x14ac:dyDescent="0.3">
      <c r="B110" s="212">
        <v>22</v>
      </c>
      <c r="C110" s="212" t="s">
        <v>291</v>
      </c>
      <c r="D110" s="219">
        <v>532.26</v>
      </c>
      <c r="E110" s="212" t="s">
        <v>248</v>
      </c>
      <c r="F110" s="212" t="s">
        <v>249</v>
      </c>
    </row>
    <row r="111" spans="2:6" ht="15.75" thickBot="1" x14ac:dyDescent="0.3">
      <c r="B111" s="212">
        <v>23</v>
      </c>
      <c r="C111" s="212" t="s">
        <v>291</v>
      </c>
      <c r="D111" s="219">
        <v>532.26</v>
      </c>
      <c r="E111" s="212" t="s">
        <v>248</v>
      </c>
      <c r="F111" s="212" t="s">
        <v>254</v>
      </c>
    </row>
    <row r="112" spans="2:6" ht="15.75" thickBot="1" x14ac:dyDescent="0.3">
      <c r="B112" s="212">
        <v>24</v>
      </c>
      <c r="C112" s="212" t="s">
        <v>291</v>
      </c>
      <c r="D112" s="219">
        <v>532.26</v>
      </c>
      <c r="E112" s="212" t="s">
        <v>248</v>
      </c>
      <c r="F112" s="212" t="s">
        <v>253</v>
      </c>
    </row>
    <row r="113" spans="2:6" ht="15.75" thickBot="1" x14ac:dyDescent="0.3">
      <c r="B113" s="212">
        <v>25</v>
      </c>
      <c r="C113" s="212" t="s">
        <v>291</v>
      </c>
      <c r="D113" s="219">
        <v>532.26</v>
      </c>
      <c r="E113" s="212" t="s">
        <v>248</v>
      </c>
      <c r="F113" s="212" t="s">
        <v>251</v>
      </c>
    </row>
    <row r="114" spans="2:6" ht="15.75" thickBot="1" x14ac:dyDescent="0.3">
      <c r="B114" s="212">
        <v>26</v>
      </c>
      <c r="C114" s="212" t="s">
        <v>296</v>
      </c>
      <c r="D114" s="219">
        <v>669.68</v>
      </c>
      <c r="E114" s="212" t="s">
        <v>259</v>
      </c>
      <c r="F114" s="212" t="s">
        <v>228</v>
      </c>
    </row>
    <row r="115" spans="2:6" ht="15.75" thickBot="1" x14ac:dyDescent="0.3">
      <c r="B115" s="212">
        <v>27</v>
      </c>
      <c r="C115" s="212" t="s">
        <v>297</v>
      </c>
      <c r="D115" s="219">
        <v>532.26</v>
      </c>
      <c r="E115" s="212" t="s">
        <v>260</v>
      </c>
      <c r="F115" s="212" t="s">
        <v>203</v>
      </c>
    </row>
    <row r="116" spans="2:6" ht="15.75" thickBot="1" x14ac:dyDescent="0.3">
      <c r="B116" s="212">
        <v>28</v>
      </c>
      <c r="C116" s="212" t="s">
        <v>291</v>
      </c>
      <c r="D116" s="219">
        <v>532.26</v>
      </c>
      <c r="E116" s="212" t="s">
        <v>260</v>
      </c>
      <c r="F116" s="212" t="s">
        <v>228</v>
      </c>
    </row>
    <row r="117" spans="2:6" ht="15.75" thickBot="1" x14ac:dyDescent="0.3">
      <c r="B117" s="212">
        <v>29</v>
      </c>
      <c r="C117" s="212" t="s">
        <v>298</v>
      </c>
      <c r="D117" s="219">
        <v>100</v>
      </c>
      <c r="E117" s="212" t="s">
        <v>263</v>
      </c>
      <c r="F117" s="212" t="s">
        <v>264</v>
      </c>
    </row>
    <row r="118" spans="2:6" ht="15.75" thickBot="1" x14ac:dyDescent="0.3">
      <c r="B118" s="212">
        <v>30</v>
      </c>
      <c r="C118" s="212" t="s">
        <v>299</v>
      </c>
      <c r="D118" s="219">
        <v>100</v>
      </c>
      <c r="E118" s="212" t="s">
        <v>269</v>
      </c>
      <c r="F118" s="212" t="s">
        <v>273</v>
      </c>
    </row>
    <row r="119" spans="2:6" ht="15.75" thickBot="1" x14ac:dyDescent="0.3">
      <c r="B119" s="212">
        <v>31</v>
      </c>
      <c r="C119" s="212" t="s">
        <v>291</v>
      </c>
      <c r="D119" s="219">
        <v>532.26</v>
      </c>
      <c r="E119" s="212" t="s">
        <v>269</v>
      </c>
      <c r="F119" s="212" t="s">
        <v>270</v>
      </c>
    </row>
    <row r="120" spans="2:6" ht="15.75" thickBot="1" x14ac:dyDescent="0.3">
      <c r="B120" s="212">
        <v>32</v>
      </c>
      <c r="C120" s="212" t="s">
        <v>299</v>
      </c>
      <c r="D120" s="219">
        <v>100</v>
      </c>
      <c r="E120" s="212" t="s">
        <v>277</v>
      </c>
      <c r="F120" s="212" t="s">
        <v>280</v>
      </c>
    </row>
    <row r="121" spans="2:6" ht="15.75" thickBot="1" x14ac:dyDescent="0.3">
      <c r="B121" s="212">
        <v>33</v>
      </c>
      <c r="C121" s="212" t="s">
        <v>296</v>
      </c>
      <c r="D121" s="219">
        <v>661.68</v>
      </c>
      <c r="E121" s="212" t="s">
        <v>181</v>
      </c>
      <c r="F121" s="212" t="s">
        <v>233</v>
      </c>
    </row>
    <row r="122" spans="2:6" ht="16.5" thickBot="1" x14ac:dyDescent="0.3">
      <c r="B122" s="311" t="s">
        <v>182</v>
      </c>
      <c r="C122" s="311"/>
      <c r="D122" s="216">
        <v>12397.75</v>
      </c>
      <c r="E122" s="311"/>
      <c r="F122" s="311"/>
    </row>
    <row r="123" spans="2:6" x14ac:dyDescent="0.25">
      <c r="B123" s="217"/>
      <c r="C123" s="217"/>
      <c r="D123" s="217"/>
      <c r="E123" s="217"/>
      <c r="F123" s="217"/>
    </row>
    <row r="124" spans="2:6" ht="15.75" thickBot="1" x14ac:dyDescent="0.3">
      <c r="B124" s="313" t="s">
        <v>300</v>
      </c>
      <c r="C124" s="313"/>
      <c r="D124" s="313"/>
      <c r="E124" s="313"/>
      <c r="F124" s="313"/>
    </row>
    <row r="125" spans="2:6" ht="15.75" thickBot="1" x14ac:dyDescent="0.3">
      <c r="B125" s="218" t="s">
        <v>171</v>
      </c>
      <c r="C125" s="218" t="s">
        <v>172</v>
      </c>
      <c r="D125" s="218" t="s">
        <v>173</v>
      </c>
      <c r="E125" s="218" t="s">
        <v>174</v>
      </c>
      <c r="F125" s="218" t="s">
        <v>175</v>
      </c>
    </row>
    <row r="126" spans="2:6" ht="15.75" thickBot="1" x14ac:dyDescent="0.3">
      <c r="B126" s="212">
        <v>1</v>
      </c>
      <c r="C126" s="212" t="s">
        <v>301</v>
      </c>
      <c r="D126" s="219">
        <v>125.76</v>
      </c>
      <c r="E126" s="212" t="s">
        <v>209</v>
      </c>
      <c r="F126" s="212" t="s">
        <v>302</v>
      </c>
    </row>
    <row r="127" spans="2:6" ht="15.75" thickBot="1" x14ac:dyDescent="0.3">
      <c r="B127" s="212">
        <v>2</v>
      </c>
      <c r="C127" s="212" t="s">
        <v>303</v>
      </c>
      <c r="D127" s="219">
        <v>239.17</v>
      </c>
      <c r="E127" s="212" t="s">
        <v>218</v>
      </c>
      <c r="F127" s="212" t="s">
        <v>219</v>
      </c>
    </row>
    <row r="128" spans="2:6" ht="15.75" thickBot="1" x14ac:dyDescent="0.3">
      <c r="B128" s="212">
        <v>3</v>
      </c>
      <c r="C128" s="212" t="s">
        <v>304</v>
      </c>
      <c r="D128" s="219">
        <v>20</v>
      </c>
      <c r="E128" s="212" t="s">
        <v>239</v>
      </c>
      <c r="F128" s="212" t="s">
        <v>240</v>
      </c>
    </row>
    <row r="129" spans="2:6" ht="15.75" thickBot="1" x14ac:dyDescent="0.3">
      <c r="B129" s="212">
        <v>4</v>
      </c>
      <c r="C129" s="212" t="s">
        <v>305</v>
      </c>
      <c r="D129" s="219">
        <v>20</v>
      </c>
      <c r="E129" s="212" t="s">
        <v>246</v>
      </c>
      <c r="F129" s="212" t="s">
        <v>235</v>
      </c>
    </row>
    <row r="130" spans="2:6" ht="15.75" thickBot="1" x14ac:dyDescent="0.3">
      <c r="B130" s="212">
        <v>5</v>
      </c>
      <c r="C130" s="212" t="s">
        <v>306</v>
      </c>
      <c r="D130" s="219">
        <v>20</v>
      </c>
      <c r="E130" s="212" t="s">
        <v>246</v>
      </c>
      <c r="F130" s="212" t="s">
        <v>247</v>
      </c>
    </row>
    <row r="131" spans="2:6" ht="16.5" thickBot="1" x14ac:dyDescent="0.3">
      <c r="B131" s="311" t="s">
        <v>182</v>
      </c>
      <c r="C131" s="311"/>
      <c r="D131" s="216">
        <v>424.93</v>
      </c>
      <c r="E131" s="311"/>
      <c r="F131" s="311"/>
    </row>
    <row r="132" spans="2:6" x14ac:dyDescent="0.25">
      <c r="B132" s="217"/>
      <c r="C132" s="217"/>
      <c r="D132" s="217"/>
      <c r="E132" s="217"/>
      <c r="F132" s="217"/>
    </row>
    <row r="133" spans="2:6" ht="15.75" thickBot="1" x14ac:dyDescent="0.3">
      <c r="B133" s="313" t="s">
        <v>307</v>
      </c>
      <c r="C133" s="313"/>
      <c r="D133" s="313"/>
      <c r="E133" s="313"/>
      <c r="F133" s="313"/>
    </row>
    <row r="134" spans="2:6" ht="15.75" thickBot="1" x14ac:dyDescent="0.3">
      <c r="B134" s="218" t="s">
        <v>171</v>
      </c>
      <c r="C134" s="218" t="s">
        <v>172</v>
      </c>
      <c r="D134" s="218" t="s">
        <v>173</v>
      </c>
      <c r="E134" s="218" t="s">
        <v>174</v>
      </c>
      <c r="F134" s="218" t="s">
        <v>175</v>
      </c>
    </row>
    <row r="135" spans="2:6" ht="15.75" thickBot="1" x14ac:dyDescent="0.3">
      <c r="B135" s="212">
        <v>1</v>
      </c>
      <c r="C135" s="212" t="s">
        <v>308</v>
      </c>
      <c r="D135" s="219">
        <v>202</v>
      </c>
      <c r="E135" s="212" t="s">
        <v>309</v>
      </c>
      <c r="F135" s="212" t="s">
        <v>310</v>
      </c>
    </row>
    <row r="136" spans="2:6" ht="15.75" thickBot="1" x14ac:dyDescent="0.3">
      <c r="B136" s="212">
        <v>2</v>
      </c>
      <c r="C136" s="212" t="s">
        <v>308</v>
      </c>
      <c r="D136" s="219">
        <v>3080</v>
      </c>
      <c r="E136" s="212" t="s">
        <v>309</v>
      </c>
      <c r="F136" s="212" t="s">
        <v>310</v>
      </c>
    </row>
    <row r="137" spans="2:6" ht="15.75" thickBot="1" x14ac:dyDescent="0.3">
      <c r="B137" s="212">
        <v>3</v>
      </c>
      <c r="C137" s="212" t="s">
        <v>308</v>
      </c>
      <c r="D137" s="219">
        <v>3080</v>
      </c>
      <c r="E137" s="212" t="s">
        <v>311</v>
      </c>
      <c r="F137" s="212" t="s">
        <v>310</v>
      </c>
    </row>
    <row r="138" spans="2:6" ht="15.75" thickBot="1" x14ac:dyDescent="0.3">
      <c r="B138" s="212">
        <v>4</v>
      </c>
      <c r="C138" s="212" t="s">
        <v>308</v>
      </c>
      <c r="D138" s="219">
        <v>297.32</v>
      </c>
      <c r="E138" s="212" t="s">
        <v>311</v>
      </c>
      <c r="F138" s="212" t="s">
        <v>310</v>
      </c>
    </row>
    <row r="139" spans="2:6" ht="15.75" thickBot="1" x14ac:dyDescent="0.3">
      <c r="B139" s="212">
        <v>5</v>
      </c>
      <c r="C139" s="212" t="s">
        <v>308</v>
      </c>
      <c r="D139" s="219">
        <v>261.44</v>
      </c>
      <c r="E139" s="212" t="s">
        <v>312</v>
      </c>
      <c r="F139" s="212" t="s">
        <v>310</v>
      </c>
    </row>
    <row r="140" spans="2:6" ht="15.75" thickBot="1" x14ac:dyDescent="0.3">
      <c r="B140" s="212">
        <v>6</v>
      </c>
      <c r="C140" s="212" t="s">
        <v>308</v>
      </c>
      <c r="D140" s="219">
        <v>3080</v>
      </c>
      <c r="E140" s="212" t="s">
        <v>263</v>
      </c>
      <c r="F140" s="212" t="s">
        <v>310</v>
      </c>
    </row>
    <row r="141" spans="2:6" ht="16.5" thickBot="1" x14ac:dyDescent="0.3">
      <c r="B141" s="311" t="s">
        <v>182</v>
      </c>
      <c r="C141" s="311"/>
      <c r="D141" s="216">
        <v>10000.76</v>
      </c>
      <c r="E141" s="311"/>
      <c r="F141" s="311"/>
    </row>
    <row r="142" spans="2:6" x14ac:dyDescent="0.25">
      <c r="B142" s="217"/>
      <c r="C142" s="217"/>
      <c r="D142" s="217"/>
      <c r="E142" s="217"/>
      <c r="F142" s="217"/>
    </row>
    <row r="143" spans="2:6" ht="15.75" thickBot="1" x14ac:dyDescent="0.3">
      <c r="B143" s="313" t="s">
        <v>313</v>
      </c>
      <c r="C143" s="313"/>
      <c r="D143" s="313"/>
      <c r="E143" s="313"/>
      <c r="F143" s="313"/>
    </row>
    <row r="144" spans="2:6" ht="15.75" thickBot="1" x14ac:dyDescent="0.3">
      <c r="B144" s="218" t="s">
        <v>171</v>
      </c>
      <c r="C144" s="218" t="s">
        <v>172</v>
      </c>
      <c r="D144" s="218" t="s">
        <v>173</v>
      </c>
      <c r="E144" s="218" t="s">
        <v>174</v>
      </c>
      <c r="F144" s="218" t="s">
        <v>175</v>
      </c>
    </row>
    <row r="145" spans="2:6" ht="15.75" thickBot="1" x14ac:dyDescent="0.3">
      <c r="B145" s="212">
        <v>1</v>
      </c>
      <c r="C145" s="212" t="s">
        <v>314</v>
      </c>
      <c r="D145" s="219">
        <v>50</v>
      </c>
      <c r="E145" s="212" t="s">
        <v>315</v>
      </c>
      <c r="F145" s="212" t="s">
        <v>316</v>
      </c>
    </row>
    <row r="146" spans="2:6" ht="15.75" thickBot="1" x14ac:dyDescent="0.3">
      <c r="B146" s="212">
        <v>2</v>
      </c>
      <c r="C146" s="212" t="s">
        <v>317</v>
      </c>
      <c r="D146" s="219">
        <v>50</v>
      </c>
      <c r="E146" s="212" t="s">
        <v>315</v>
      </c>
      <c r="F146" s="212" t="s">
        <v>316</v>
      </c>
    </row>
    <row r="147" spans="2:6" ht="15.75" thickBot="1" x14ac:dyDescent="0.3">
      <c r="B147" s="212">
        <v>3</v>
      </c>
      <c r="C147" s="212" t="s">
        <v>318</v>
      </c>
      <c r="D147" s="219">
        <v>50</v>
      </c>
      <c r="E147" s="212" t="s">
        <v>315</v>
      </c>
      <c r="F147" s="212" t="s">
        <v>316</v>
      </c>
    </row>
    <row r="148" spans="2:6" ht="15.75" thickBot="1" x14ac:dyDescent="0.3">
      <c r="B148" s="212">
        <v>4</v>
      </c>
      <c r="C148" s="212" t="s">
        <v>319</v>
      </c>
      <c r="D148" s="219">
        <v>50</v>
      </c>
      <c r="E148" s="212" t="s">
        <v>320</v>
      </c>
      <c r="F148" s="212" t="s">
        <v>316</v>
      </c>
    </row>
    <row r="149" spans="2:6" ht="15.75" thickBot="1" x14ac:dyDescent="0.3">
      <c r="B149" s="212">
        <v>5</v>
      </c>
      <c r="C149" s="212" t="s">
        <v>321</v>
      </c>
      <c r="D149" s="219">
        <v>50</v>
      </c>
      <c r="E149" s="212" t="s">
        <v>191</v>
      </c>
      <c r="F149" s="212" t="s">
        <v>316</v>
      </c>
    </row>
    <row r="150" spans="2:6" ht="15.75" thickBot="1" x14ac:dyDescent="0.3">
      <c r="B150" s="212">
        <v>6</v>
      </c>
      <c r="C150" s="212" t="s">
        <v>322</v>
      </c>
      <c r="D150" s="219">
        <v>50</v>
      </c>
      <c r="E150" s="212" t="s">
        <v>185</v>
      </c>
      <c r="F150" s="212" t="s">
        <v>316</v>
      </c>
    </row>
    <row r="151" spans="2:6" ht="15.75" thickBot="1" x14ac:dyDescent="0.3">
      <c r="B151" s="212">
        <v>7</v>
      </c>
      <c r="C151" s="212" t="s">
        <v>323</v>
      </c>
      <c r="D151" s="219">
        <v>50</v>
      </c>
      <c r="E151" s="212" t="s">
        <v>185</v>
      </c>
      <c r="F151" s="212" t="s">
        <v>316</v>
      </c>
    </row>
    <row r="152" spans="2:6" ht="16.5" thickBot="1" x14ac:dyDescent="0.3">
      <c r="B152" s="311" t="s">
        <v>182</v>
      </c>
      <c r="C152" s="311"/>
      <c r="D152" s="216">
        <v>350</v>
      </c>
      <c r="E152" s="311"/>
      <c r="F152" s="311"/>
    </row>
    <row r="153" spans="2:6" x14ac:dyDescent="0.25">
      <c r="B153" s="217"/>
      <c r="C153" s="217"/>
      <c r="D153" s="217"/>
      <c r="E153" s="217"/>
      <c r="F153" s="217"/>
    </row>
    <row r="154" spans="2:6" ht="15.75" thickBot="1" x14ac:dyDescent="0.3">
      <c r="B154" s="313" t="s">
        <v>324</v>
      </c>
      <c r="C154" s="313"/>
      <c r="D154" s="313"/>
      <c r="E154" s="313"/>
      <c r="F154" s="313"/>
    </row>
    <row r="155" spans="2:6" ht="15.75" thickBot="1" x14ac:dyDescent="0.3">
      <c r="B155" s="218" t="s">
        <v>171</v>
      </c>
      <c r="C155" s="218" t="s">
        <v>172</v>
      </c>
      <c r="D155" s="218" t="s">
        <v>173</v>
      </c>
      <c r="E155" s="218" t="s">
        <v>174</v>
      </c>
      <c r="F155" s="218" t="s">
        <v>175</v>
      </c>
    </row>
    <row r="156" spans="2:6" ht="15.75" thickBot="1" x14ac:dyDescent="0.3">
      <c r="B156" s="212">
        <v>1</v>
      </c>
      <c r="C156" s="212" t="s">
        <v>325</v>
      </c>
      <c r="D156" s="219">
        <v>160</v>
      </c>
      <c r="E156" s="212" t="s">
        <v>326</v>
      </c>
      <c r="F156" s="212" t="s">
        <v>327</v>
      </c>
    </row>
    <row r="157" spans="2:6" ht="15.75" thickBot="1" x14ac:dyDescent="0.3">
      <c r="B157" s="212">
        <v>2</v>
      </c>
      <c r="C157" s="212" t="s">
        <v>328</v>
      </c>
      <c r="D157" s="219">
        <v>200</v>
      </c>
      <c r="E157" s="212" t="s">
        <v>326</v>
      </c>
      <c r="F157" s="212" t="s">
        <v>327</v>
      </c>
    </row>
    <row r="158" spans="2:6" ht="15.75" thickBot="1" x14ac:dyDescent="0.3">
      <c r="B158" s="212">
        <v>3</v>
      </c>
      <c r="C158" s="212" t="s">
        <v>329</v>
      </c>
      <c r="D158" s="219">
        <v>160</v>
      </c>
      <c r="E158" s="212" t="s">
        <v>330</v>
      </c>
      <c r="F158" s="212" t="s">
        <v>327</v>
      </c>
    </row>
    <row r="159" spans="2:6" ht="15.75" thickBot="1" x14ac:dyDescent="0.3">
      <c r="B159" s="212">
        <v>4</v>
      </c>
      <c r="C159" s="212" t="s">
        <v>331</v>
      </c>
      <c r="D159" s="219">
        <v>160</v>
      </c>
      <c r="E159" s="212" t="s">
        <v>330</v>
      </c>
      <c r="F159" s="212" t="s">
        <v>327</v>
      </c>
    </row>
    <row r="160" spans="2:6" ht="15.75" thickBot="1" x14ac:dyDescent="0.3">
      <c r="B160" s="212">
        <v>5</v>
      </c>
      <c r="C160" s="212" t="s">
        <v>332</v>
      </c>
      <c r="D160" s="219">
        <v>135</v>
      </c>
      <c r="E160" s="212" t="s">
        <v>181</v>
      </c>
      <c r="F160" s="212" t="s">
        <v>327</v>
      </c>
    </row>
    <row r="161" spans="2:6" ht="16.5" thickBot="1" x14ac:dyDescent="0.3">
      <c r="B161" s="311" t="s">
        <v>182</v>
      </c>
      <c r="C161" s="311"/>
      <c r="D161" s="216">
        <v>815</v>
      </c>
      <c r="E161" s="311"/>
      <c r="F161" s="311"/>
    </row>
    <row r="162" spans="2:6" x14ac:dyDescent="0.25">
      <c r="B162" s="217"/>
      <c r="C162" s="217"/>
      <c r="D162" s="217"/>
      <c r="E162" s="217"/>
      <c r="F162" s="217"/>
    </row>
    <row r="163" spans="2:6" ht="15.75" thickBot="1" x14ac:dyDescent="0.3">
      <c r="B163" s="313" t="s">
        <v>333</v>
      </c>
      <c r="C163" s="313"/>
      <c r="D163" s="313"/>
      <c r="E163" s="313"/>
      <c r="F163" s="313"/>
    </row>
    <row r="164" spans="2:6" ht="15.75" thickBot="1" x14ac:dyDescent="0.3">
      <c r="B164" s="218" t="s">
        <v>171</v>
      </c>
      <c r="C164" s="218" t="s">
        <v>172</v>
      </c>
      <c r="D164" s="218" t="s">
        <v>173</v>
      </c>
      <c r="E164" s="218" t="s">
        <v>174</v>
      </c>
      <c r="F164" s="218" t="s">
        <v>175</v>
      </c>
    </row>
    <row r="165" spans="2:6" ht="15.75" thickBot="1" x14ac:dyDescent="0.3">
      <c r="B165" s="212">
        <v>1</v>
      </c>
      <c r="C165" s="212" t="s">
        <v>334</v>
      </c>
      <c r="D165" s="219">
        <v>247.8</v>
      </c>
      <c r="E165" s="212" t="s">
        <v>315</v>
      </c>
      <c r="F165" s="212" t="s">
        <v>335</v>
      </c>
    </row>
    <row r="166" spans="2:6" ht="15.75" thickBot="1" x14ac:dyDescent="0.3">
      <c r="B166" s="212">
        <v>2</v>
      </c>
      <c r="C166" s="212" t="s">
        <v>336</v>
      </c>
      <c r="D166" s="219">
        <v>98.1</v>
      </c>
      <c r="E166" s="212" t="s">
        <v>195</v>
      </c>
      <c r="F166" s="212" t="s">
        <v>337</v>
      </c>
    </row>
    <row r="167" spans="2:6" ht="15.75" thickBot="1" x14ac:dyDescent="0.3">
      <c r="B167" s="212">
        <v>3</v>
      </c>
      <c r="C167" s="212" t="s">
        <v>338</v>
      </c>
      <c r="D167" s="219">
        <v>23.1</v>
      </c>
      <c r="E167" s="212" t="s">
        <v>201</v>
      </c>
      <c r="F167" s="212" t="s">
        <v>339</v>
      </c>
    </row>
    <row r="168" spans="2:6" ht="15.75" thickBot="1" x14ac:dyDescent="0.3">
      <c r="B168" s="212">
        <v>4</v>
      </c>
      <c r="C168" s="212" t="s">
        <v>340</v>
      </c>
      <c r="D168" s="219">
        <v>12</v>
      </c>
      <c r="E168" s="212" t="s">
        <v>341</v>
      </c>
      <c r="F168" s="212" t="s">
        <v>342</v>
      </c>
    </row>
    <row r="169" spans="2:6" ht="15.75" thickBot="1" x14ac:dyDescent="0.3">
      <c r="B169" s="212">
        <v>5</v>
      </c>
      <c r="C169" s="212" t="s">
        <v>343</v>
      </c>
      <c r="D169" s="219">
        <v>34</v>
      </c>
      <c r="E169" s="212" t="s">
        <v>341</v>
      </c>
      <c r="F169" s="212" t="s">
        <v>335</v>
      </c>
    </row>
    <row r="170" spans="2:6" ht="15.75" thickBot="1" x14ac:dyDescent="0.3">
      <c r="B170" s="212">
        <v>6</v>
      </c>
      <c r="C170" s="212" t="s">
        <v>344</v>
      </c>
      <c r="D170" s="219">
        <v>463</v>
      </c>
      <c r="E170" s="212" t="s">
        <v>341</v>
      </c>
      <c r="F170" s="212" t="s">
        <v>345</v>
      </c>
    </row>
    <row r="171" spans="2:6" ht="15.75" thickBot="1" x14ac:dyDescent="0.3">
      <c r="B171" s="212">
        <v>7</v>
      </c>
      <c r="C171" s="212" t="s">
        <v>346</v>
      </c>
      <c r="D171" s="219">
        <v>326.89999999999998</v>
      </c>
      <c r="E171" s="212" t="s">
        <v>341</v>
      </c>
      <c r="F171" s="212" t="s">
        <v>347</v>
      </c>
    </row>
    <row r="172" spans="2:6" ht="15.75" thickBot="1" x14ac:dyDescent="0.3">
      <c r="B172" s="212">
        <v>8</v>
      </c>
      <c r="C172" s="212" t="s">
        <v>348</v>
      </c>
      <c r="D172" s="219">
        <v>48</v>
      </c>
      <c r="E172" s="212" t="s">
        <v>341</v>
      </c>
      <c r="F172" s="212" t="s">
        <v>335</v>
      </c>
    </row>
    <row r="173" spans="2:6" ht="15.75" thickBot="1" x14ac:dyDescent="0.3">
      <c r="B173" s="212">
        <v>9</v>
      </c>
      <c r="C173" s="212" t="s">
        <v>349</v>
      </c>
      <c r="D173" s="219">
        <v>40</v>
      </c>
      <c r="E173" s="212" t="s">
        <v>341</v>
      </c>
      <c r="F173" s="212" t="s">
        <v>335</v>
      </c>
    </row>
    <row r="174" spans="2:6" ht="15.75" thickBot="1" x14ac:dyDescent="0.3">
      <c r="B174" s="212">
        <v>10</v>
      </c>
      <c r="C174" s="212" t="s">
        <v>349</v>
      </c>
      <c r="D174" s="219">
        <v>60</v>
      </c>
      <c r="E174" s="212" t="s">
        <v>341</v>
      </c>
      <c r="F174" s="212" t="s">
        <v>335</v>
      </c>
    </row>
    <row r="175" spans="2:6" ht="15.75" thickBot="1" x14ac:dyDescent="0.3">
      <c r="B175" s="212">
        <v>11</v>
      </c>
      <c r="C175" s="212" t="s">
        <v>340</v>
      </c>
      <c r="D175" s="219">
        <v>5.4</v>
      </c>
      <c r="E175" s="212" t="s">
        <v>341</v>
      </c>
      <c r="F175" s="212" t="s">
        <v>342</v>
      </c>
    </row>
    <row r="176" spans="2:6" ht="15.75" thickBot="1" x14ac:dyDescent="0.3">
      <c r="B176" s="212">
        <v>12</v>
      </c>
      <c r="C176" s="212" t="s">
        <v>343</v>
      </c>
      <c r="D176" s="219">
        <v>30</v>
      </c>
      <c r="E176" s="212" t="s">
        <v>341</v>
      </c>
      <c r="F176" s="212" t="s">
        <v>335</v>
      </c>
    </row>
    <row r="177" spans="2:6" ht="15.75" thickBot="1" x14ac:dyDescent="0.3">
      <c r="B177" s="212">
        <v>13</v>
      </c>
      <c r="C177" s="212" t="s">
        <v>350</v>
      </c>
      <c r="D177" s="219">
        <v>559.20000000000005</v>
      </c>
      <c r="E177" s="212" t="s">
        <v>177</v>
      </c>
      <c r="F177" s="212" t="s">
        <v>351</v>
      </c>
    </row>
    <row r="178" spans="2:6" ht="15.75" thickBot="1" x14ac:dyDescent="0.3">
      <c r="B178" s="212">
        <v>14</v>
      </c>
      <c r="C178" s="212" t="s">
        <v>349</v>
      </c>
      <c r="D178" s="219">
        <v>50</v>
      </c>
      <c r="E178" s="212" t="s">
        <v>326</v>
      </c>
      <c r="F178" s="212" t="s">
        <v>335</v>
      </c>
    </row>
    <row r="179" spans="2:6" ht="15.75" thickBot="1" x14ac:dyDescent="0.3">
      <c r="B179" s="212">
        <v>15</v>
      </c>
      <c r="C179" s="212" t="s">
        <v>352</v>
      </c>
      <c r="D179" s="219">
        <v>99.8</v>
      </c>
      <c r="E179" s="212" t="s">
        <v>330</v>
      </c>
      <c r="F179" s="212" t="s">
        <v>337</v>
      </c>
    </row>
    <row r="180" spans="2:6" ht="15.75" thickBot="1" x14ac:dyDescent="0.3">
      <c r="B180" s="212">
        <v>16</v>
      </c>
      <c r="C180" s="212" t="s">
        <v>353</v>
      </c>
      <c r="D180" s="219">
        <v>905.4</v>
      </c>
      <c r="E180" s="212" t="s">
        <v>330</v>
      </c>
      <c r="F180" s="212" t="s">
        <v>347</v>
      </c>
    </row>
    <row r="181" spans="2:6" ht="15.75" thickBot="1" x14ac:dyDescent="0.3">
      <c r="B181" s="212">
        <v>17</v>
      </c>
      <c r="C181" s="212" t="s">
        <v>354</v>
      </c>
      <c r="D181" s="219">
        <v>1140</v>
      </c>
      <c r="E181" s="212" t="s">
        <v>330</v>
      </c>
      <c r="F181" s="212" t="s">
        <v>345</v>
      </c>
    </row>
    <row r="182" spans="2:6" ht="15.75" thickBot="1" x14ac:dyDescent="0.3">
      <c r="B182" s="212">
        <v>18</v>
      </c>
      <c r="C182" s="212" t="s">
        <v>355</v>
      </c>
      <c r="D182" s="219">
        <v>40</v>
      </c>
      <c r="E182" s="212" t="s">
        <v>356</v>
      </c>
      <c r="F182" s="212" t="s">
        <v>335</v>
      </c>
    </row>
    <row r="183" spans="2:6" ht="15.75" thickBot="1" x14ac:dyDescent="0.3">
      <c r="B183" s="212">
        <v>19</v>
      </c>
      <c r="C183" s="212" t="s">
        <v>357</v>
      </c>
      <c r="D183" s="219">
        <v>315</v>
      </c>
      <c r="E183" s="212" t="s">
        <v>356</v>
      </c>
      <c r="F183" s="212" t="s">
        <v>358</v>
      </c>
    </row>
    <row r="184" spans="2:6" ht="15.75" thickBot="1" x14ac:dyDescent="0.3">
      <c r="B184" s="212">
        <v>20</v>
      </c>
      <c r="C184" s="212" t="s">
        <v>357</v>
      </c>
      <c r="D184" s="219">
        <v>21</v>
      </c>
      <c r="E184" s="212" t="s">
        <v>356</v>
      </c>
      <c r="F184" s="212" t="s">
        <v>335</v>
      </c>
    </row>
    <row r="185" spans="2:6" ht="15.75" thickBot="1" x14ac:dyDescent="0.3">
      <c r="B185" s="212">
        <v>21</v>
      </c>
      <c r="C185" s="212" t="s">
        <v>359</v>
      </c>
      <c r="D185" s="219">
        <v>55</v>
      </c>
      <c r="E185" s="212" t="s">
        <v>360</v>
      </c>
      <c r="F185" s="212" t="s">
        <v>335</v>
      </c>
    </row>
    <row r="186" spans="2:6" ht="15.75" thickBot="1" x14ac:dyDescent="0.3">
      <c r="B186" s="212">
        <v>22</v>
      </c>
      <c r="C186" s="212" t="s">
        <v>357</v>
      </c>
      <c r="D186" s="219">
        <v>16</v>
      </c>
      <c r="E186" s="212" t="s">
        <v>360</v>
      </c>
      <c r="F186" s="212" t="s">
        <v>335</v>
      </c>
    </row>
    <row r="187" spans="2:6" ht="15.75" thickBot="1" x14ac:dyDescent="0.3">
      <c r="B187" s="212">
        <v>23</v>
      </c>
      <c r="C187" s="212" t="s">
        <v>357</v>
      </c>
      <c r="D187" s="219">
        <v>263</v>
      </c>
      <c r="E187" s="212" t="s">
        <v>360</v>
      </c>
      <c r="F187" s="212" t="s">
        <v>358</v>
      </c>
    </row>
    <row r="188" spans="2:6" ht="15.75" thickBot="1" x14ac:dyDescent="0.3">
      <c r="B188" s="212">
        <v>24</v>
      </c>
      <c r="C188" s="212" t="s">
        <v>357</v>
      </c>
      <c r="D188" s="219">
        <v>619.4</v>
      </c>
      <c r="E188" s="212" t="s">
        <v>360</v>
      </c>
      <c r="F188" s="212" t="s">
        <v>335</v>
      </c>
    </row>
    <row r="189" spans="2:6" ht="15.75" thickBot="1" x14ac:dyDescent="0.3">
      <c r="B189" s="212">
        <v>25</v>
      </c>
      <c r="C189" s="212" t="s">
        <v>359</v>
      </c>
      <c r="D189" s="219">
        <v>30</v>
      </c>
      <c r="E189" s="212" t="s">
        <v>360</v>
      </c>
      <c r="F189" s="212" t="s">
        <v>335</v>
      </c>
    </row>
    <row r="190" spans="2:6" ht="15.75" thickBot="1" x14ac:dyDescent="0.3">
      <c r="B190" s="212">
        <v>26</v>
      </c>
      <c r="C190" s="212" t="s">
        <v>357</v>
      </c>
      <c r="D190" s="219">
        <v>253</v>
      </c>
      <c r="E190" s="212" t="s">
        <v>360</v>
      </c>
      <c r="F190" s="212" t="s">
        <v>358</v>
      </c>
    </row>
    <row r="191" spans="2:6" ht="15.75" thickBot="1" x14ac:dyDescent="0.3">
      <c r="B191" s="212">
        <v>27</v>
      </c>
      <c r="C191" s="212" t="s">
        <v>361</v>
      </c>
      <c r="D191" s="219">
        <v>245.44</v>
      </c>
      <c r="E191" s="212" t="s">
        <v>360</v>
      </c>
      <c r="F191" s="212" t="s">
        <v>362</v>
      </c>
    </row>
    <row r="192" spans="2:6" ht="15.75" thickBot="1" x14ac:dyDescent="0.3">
      <c r="B192" s="212">
        <v>28</v>
      </c>
      <c r="C192" s="212" t="s">
        <v>558</v>
      </c>
      <c r="D192" s="219">
        <v>30.9</v>
      </c>
      <c r="E192" s="212" t="s">
        <v>209</v>
      </c>
      <c r="F192" s="212" t="s">
        <v>339</v>
      </c>
    </row>
    <row r="193" spans="2:6" ht="15.75" thickBot="1" x14ac:dyDescent="0.3">
      <c r="B193" s="212">
        <v>29</v>
      </c>
      <c r="C193" s="212" t="s">
        <v>363</v>
      </c>
      <c r="D193" s="219">
        <v>99.7</v>
      </c>
      <c r="E193" s="212" t="s">
        <v>364</v>
      </c>
      <c r="F193" s="212" t="s">
        <v>337</v>
      </c>
    </row>
    <row r="194" spans="2:6" ht="15.75" thickBot="1" x14ac:dyDescent="0.3">
      <c r="B194" s="212">
        <v>30</v>
      </c>
      <c r="C194" s="212" t="s">
        <v>557</v>
      </c>
      <c r="D194" s="219">
        <v>56.6</v>
      </c>
      <c r="E194" s="212" t="s">
        <v>364</v>
      </c>
      <c r="F194" s="212" t="s">
        <v>365</v>
      </c>
    </row>
    <row r="195" spans="2:6" ht="15.75" thickBot="1" x14ac:dyDescent="0.3">
      <c r="B195" s="212">
        <v>31</v>
      </c>
      <c r="C195" s="212" t="s">
        <v>366</v>
      </c>
      <c r="D195" s="219">
        <v>190</v>
      </c>
      <c r="E195" s="212" t="s">
        <v>230</v>
      </c>
      <c r="F195" s="212" t="s">
        <v>367</v>
      </c>
    </row>
    <row r="196" spans="2:6" ht="15.75" thickBot="1" x14ac:dyDescent="0.3">
      <c r="B196" s="212">
        <v>32</v>
      </c>
      <c r="C196" s="212" t="s">
        <v>368</v>
      </c>
      <c r="D196" s="219">
        <v>839.9</v>
      </c>
      <c r="E196" s="212" t="s">
        <v>239</v>
      </c>
      <c r="F196" s="212" t="s">
        <v>369</v>
      </c>
    </row>
    <row r="197" spans="2:6" ht="15.75" thickBot="1" x14ac:dyDescent="0.3">
      <c r="B197" s="212">
        <v>33</v>
      </c>
      <c r="C197" s="212" t="s">
        <v>556</v>
      </c>
      <c r="D197" s="219">
        <v>38.1</v>
      </c>
      <c r="E197" s="212" t="s">
        <v>312</v>
      </c>
      <c r="F197" s="212" t="s">
        <v>335</v>
      </c>
    </row>
    <row r="198" spans="2:6" ht="15.75" thickBot="1" x14ac:dyDescent="0.3">
      <c r="B198" s="212">
        <v>34</v>
      </c>
      <c r="C198" s="212" t="s">
        <v>370</v>
      </c>
      <c r="D198" s="219">
        <v>140</v>
      </c>
      <c r="E198" s="212" t="s">
        <v>181</v>
      </c>
      <c r="F198" s="212" t="s">
        <v>371</v>
      </c>
    </row>
    <row r="199" spans="2:6" ht="15.75" thickBot="1" x14ac:dyDescent="0.3">
      <c r="B199" s="212">
        <v>35</v>
      </c>
      <c r="C199" s="212" t="s">
        <v>555</v>
      </c>
      <c r="D199" s="219">
        <v>668.5</v>
      </c>
      <c r="E199" s="212" t="s">
        <v>181</v>
      </c>
      <c r="F199" s="212" t="s">
        <v>372</v>
      </c>
    </row>
    <row r="200" spans="2:6" ht="16.5" thickBot="1" x14ac:dyDescent="0.3">
      <c r="B200" s="311" t="s">
        <v>182</v>
      </c>
      <c r="C200" s="311"/>
      <c r="D200" s="216">
        <v>8064.24</v>
      </c>
      <c r="E200" s="311"/>
      <c r="F200" s="311"/>
    </row>
    <row r="204" spans="2:6" x14ac:dyDescent="0.25">
      <c r="C204" s="220" t="s">
        <v>373</v>
      </c>
      <c r="D204" s="221">
        <f>D12</f>
        <v>877518.29</v>
      </c>
    </row>
    <row r="205" spans="2:6" x14ac:dyDescent="0.25">
      <c r="C205" s="220" t="s">
        <v>374</v>
      </c>
      <c r="D205" s="221">
        <f>D17+D22+D28+D85+D122+D131+D141+D152+D161+D200</f>
        <v>48128.54</v>
      </c>
    </row>
    <row r="206" spans="2:6" x14ac:dyDescent="0.25">
      <c r="C206" s="220" t="s">
        <v>375</v>
      </c>
      <c r="D206" s="221">
        <f>38170.89-29921.89</f>
        <v>8249</v>
      </c>
    </row>
    <row r="207" spans="2:6" x14ac:dyDescent="0.25">
      <c r="C207" s="220" t="s">
        <v>376</v>
      </c>
      <c r="D207" s="221">
        <f>SUM(D204:D206)</f>
        <v>933895.83000000007</v>
      </c>
    </row>
  </sheetData>
  <mergeCells count="36">
    <mergeCell ref="B154:F154"/>
    <mergeCell ref="B161:C161"/>
    <mergeCell ref="E161:F161"/>
    <mergeCell ref="B163:F163"/>
    <mergeCell ref="B200:C200"/>
    <mergeCell ref="E200:F200"/>
    <mergeCell ref="B133:F133"/>
    <mergeCell ref="B141:C141"/>
    <mergeCell ref="E141:F141"/>
    <mergeCell ref="B143:F143"/>
    <mergeCell ref="B152:C152"/>
    <mergeCell ref="E152:F152"/>
    <mergeCell ref="B87:F87"/>
    <mergeCell ref="B122:C122"/>
    <mergeCell ref="E122:F122"/>
    <mergeCell ref="B124:F124"/>
    <mergeCell ref="B131:C131"/>
    <mergeCell ref="E131:F131"/>
    <mergeCell ref="B24:F24"/>
    <mergeCell ref="B28:C28"/>
    <mergeCell ref="E28:F28"/>
    <mergeCell ref="B30:F30"/>
    <mergeCell ref="B85:C85"/>
    <mergeCell ref="E85:F85"/>
    <mergeCell ref="B14:F14"/>
    <mergeCell ref="B17:C17"/>
    <mergeCell ref="E17:F17"/>
    <mergeCell ref="B19:F19"/>
    <mergeCell ref="B22:C22"/>
    <mergeCell ref="E22:F22"/>
    <mergeCell ref="B2:F2"/>
    <mergeCell ref="B3:F3"/>
    <mergeCell ref="B5:F5"/>
    <mergeCell ref="B7:F7"/>
    <mergeCell ref="B12:C12"/>
    <mergeCell ref="E12:F12"/>
  </mergeCells>
  <pageMargins left="0.7" right="0.7" top="0.75" bottom="0.75" header="0.3" footer="0.3"/>
  <pageSetup scale="6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63"/>
  <sheetViews>
    <sheetView topLeftCell="A238" zoomScaleNormal="100" workbookViewId="0">
      <selection activeCell="C106" sqref="C106"/>
    </sheetView>
  </sheetViews>
  <sheetFormatPr defaultRowHeight="15" x14ac:dyDescent="0.25"/>
  <cols>
    <col min="1" max="1" width="9.140625" style="209"/>
    <col min="2" max="2" width="3.7109375" style="209" bestFit="1" customWidth="1"/>
    <col min="3" max="3" width="70.42578125" style="209" bestFit="1" customWidth="1"/>
    <col min="4" max="4" width="16.140625" style="209" bestFit="1" customWidth="1"/>
    <col min="5" max="5" width="14.28515625" style="209" bestFit="1" customWidth="1"/>
    <col min="6" max="6" width="50.85546875" style="209" bestFit="1" customWidth="1"/>
    <col min="7" max="16384" width="9.140625" style="209"/>
  </cols>
  <sheetData>
    <row r="1" spans="2:6" ht="15.75" thickBot="1" x14ac:dyDescent="0.3"/>
    <row r="2" spans="2:6" ht="15.75" thickBot="1" x14ac:dyDescent="0.3">
      <c r="B2" s="308" t="s">
        <v>167</v>
      </c>
      <c r="C2" s="308"/>
      <c r="D2" s="308"/>
      <c r="E2" s="308"/>
      <c r="F2" s="308"/>
    </row>
    <row r="3" spans="2:6" ht="15.75" thickBot="1" x14ac:dyDescent="0.3">
      <c r="B3" s="308" t="s">
        <v>168</v>
      </c>
      <c r="C3" s="308"/>
      <c r="D3" s="308"/>
      <c r="E3" s="308"/>
      <c r="F3" s="308"/>
    </row>
    <row r="5" spans="2:6" x14ac:dyDescent="0.25">
      <c r="B5" s="314" t="s">
        <v>377</v>
      </c>
      <c r="C5" s="314"/>
      <c r="D5" s="314"/>
      <c r="E5" s="314"/>
      <c r="F5" s="314"/>
    </row>
    <row r="7" spans="2:6" ht="15.75" thickBot="1" x14ac:dyDescent="0.3">
      <c r="B7" s="310" t="s">
        <v>170</v>
      </c>
      <c r="C7" s="310"/>
      <c r="D7" s="310"/>
      <c r="E7" s="310"/>
      <c r="F7" s="310"/>
    </row>
    <row r="8" spans="2:6" ht="15.75" thickBot="1" x14ac:dyDescent="0.3">
      <c r="B8" s="210" t="s">
        <v>171</v>
      </c>
      <c r="C8" s="210" t="s">
        <v>172</v>
      </c>
      <c r="D8" s="210" t="s">
        <v>173</v>
      </c>
      <c r="E8" s="210" t="s">
        <v>174</v>
      </c>
      <c r="F8" s="210" t="s">
        <v>175</v>
      </c>
    </row>
    <row r="9" spans="2:6" ht="15.75" thickBot="1" x14ac:dyDescent="0.3">
      <c r="B9" s="222">
        <v>1</v>
      </c>
      <c r="C9" s="212" t="s">
        <v>176</v>
      </c>
      <c r="D9" s="222">
        <v>169929.25</v>
      </c>
      <c r="E9" s="222" t="s">
        <v>177</v>
      </c>
      <c r="F9" s="222" t="s">
        <v>378</v>
      </c>
    </row>
    <row r="10" spans="2:6" ht="15.75" thickBot="1" x14ac:dyDescent="0.3">
      <c r="B10" s="222">
        <v>2</v>
      </c>
      <c r="C10" s="212" t="s">
        <v>178</v>
      </c>
      <c r="D10" s="222">
        <v>169625.82</v>
      </c>
      <c r="E10" s="222" t="s">
        <v>179</v>
      </c>
      <c r="F10" s="222" t="s">
        <v>378</v>
      </c>
    </row>
    <row r="11" spans="2:6" ht="15.75" thickBot="1" x14ac:dyDescent="0.3">
      <c r="B11" s="222">
        <v>3</v>
      </c>
      <c r="C11" s="212" t="s">
        <v>180</v>
      </c>
      <c r="D11" s="222">
        <v>173721.07</v>
      </c>
      <c r="E11" s="222" t="s">
        <v>181</v>
      </c>
      <c r="F11" s="222" t="s">
        <v>378</v>
      </c>
    </row>
    <row r="12" spans="2:6" ht="16.5" thickBot="1" x14ac:dyDescent="0.3">
      <c r="B12" s="311" t="s">
        <v>182</v>
      </c>
      <c r="C12" s="311"/>
      <c r="D12" s="223">
        <v>513276.14</v>
      </c>
      <c r="E12" s="315"/>
      <c r="F12" s="315"/>
    </row>
    <row r="14" spans="2:6" ht="15.75" thickBot="1" x14ac:dyDescent="0.3">
      <c r="B14" s="310" t="s">
        <v>189</v>
      </c>
      <c r="C14" s="310"/>
      <c r="D14" s="310"/>
      <c r="E14" s="310"/>
      <c r="F14" s="310"/>
    </row>
    <row r="15" spans="2:6" ht="15.75" thickBot="1" x14ac:dyDescent="0.3">
      <c r="B15" s="210" t="s">
        <v>171</v>
      </c>
      <c r="C15" s="210" t="s">
        <v>172</v>
      </c>
      <c r="D15" s="210" t="s">
        <v>173</v>
      </c>
      <c r="E15" s="210" t="s">
        <v>174</v>
      </c>
      <c r="F15" s="210" t="s">
        <v>175</v>
      </c>
    </row>
    <row r="16" spans="2:6" ht="15.75" thickBot="1" x14ac:dyDescent="0.3">
      <c r="B16" s="222">
        <v>1</v>
      </c>
      <c r="C16" s="222" t="s">
        <v>190</v>
      </c>
      <c r="D16" s="222">
        <v>580.17999999999995</v>
      </c>
      <c r="E16" s="222" t="s">
        <v>209</v>
      </c>
      <c r="F16" s="222" t="s">
        <v>192</v>
      </c>
    </row>
    <row r="17" spans="2:6" ht="16.5" thickBot="1" x14ac:dyDescent="0.3">
      <c r="B17" s="311" t="s">
        <v>182</v>
      </c>
      <c r="C17" s="311"/>
      <c r="D17" s="223">
        <v>580.17999999999995</v>
      </c>
      <c r="E17" s="315"/>
      <c r="F17" s="315"/>
    </row>
    <row r="19" spans="2:6" ht="15.75" thickBot="1" x14ac:dyDescent="0.3">
      <c r="B19" s="310" t="s">
        <v>193</v>
      </c>
      <c r="C19" s="310"/>
      <c r="D19" s="310"/>
      <c r="E19" s="310"/>
      <c r="F19" s="310"/>
    </row>
    <row r="20" spans="2:6" ht="15.75" thickBot="1" x14ac:dyDescent="0.3">
      <c r="B20" s="210" t="s">
        <v>171</v>
      </c>
      <c r="C20" s="210" t="s">
        <v>172</v>
      </c>
      <c r="D20" s="210" t="s">
        <v>173</v>
      </c>
      <c r="E20" s="210" t="s">
        <v>174</v>
      </c>
      <c r="F20" s="210" t="s">
        <v>175</v>
      </c>
    </row>
    <row r="21" spans="2:6" ht="15.75" thickBot="1" x14ac:dyDescent="0.3">
      <c r="B21" s="222">
        <v>1</v>
      </c>
      <c r="C21" s="212" t="s">
        <v>194</v>
      </c>
      <c r="D21" s="222">
        <v>117</v>
      </c>
      <c r="E21" s="222" t="s">
        <v>195</v>
      </c>
      <c r="F21" s="222" t="s">
        <v>379</v>
      </c>
    </row>
    <row r="22" spans="2:6" ht="15.75" thickBot="1" x14ac:dyDescent="0.3">
      <c r="B22" s="222">
        <v>2</v>
      </c>
      <c r="C22" s="212" t="s">
        <v>194</v>
      </c>
      <c r="D22" s="222">
        <v>117</v>
      </c>
      <c r="E22" s="222" t="s">
        <v>201</v>
      </c>
      <c r="F22" s="222" t="s">
        <v>380</v>
      </c>
    </row>
    <row r="23" spans="2:6" ht="15.75" thickBot="1" x14ac:dyDescent="0.3">
      <c r="B23" s="222">
        <v>3</v>
      </c>
      <c r="C23" s="212" t="s">
        <v>381</v>
      </c>
      <c r="D23" s="222">
        <v>117</v>
      </c>
      <c r="E23" s="222" t="s">
        <v>209</v>
      </c>
      <c r="F23" s="222" t="s">
        <v>382</v>
      </c>
    </row>
    <row r="24" spans="2:6" ht="15.75" thickBot="1" x14ac:dyDescent="0.3">
      <c r="B24" s="222">
        <v>4</v>
      </c>
      <c r="C24" s="212" t="s">
        <v>383</v>
      </c>
      <c r="D24" s="222">
        <v>135</v>
      </c>
      <c r="E24" s="222" t="s">
        <v>384</v>
      </c>
      <c r="F24" s="222" t="s">
        <v>385</v>
      </c>
    </row>
    <row r="25" spans="2:6" ht="15.75" thickBot="1" x14ac:dyDescent="0.3">
      <c r="B25" s="222">
        <v>5</v>
      </c>
      <c r="C25" s="212" t="s">
        <v>386</v>
      </c>
      <c r="D25" s="222">
        <v>225</v>
      </c>
      <c r="E25" s="222" t="s">
        <v>384</v>
      </c>
      <c r="F25" s="222" t="s">
        <v>387</v>
      </c>
    </row>
    <row r="26" spans="2:6" ht="15.75" thickBot="1" x14ac:dyDescent="0.3">
      <c r="B26" s="222">
        <v>6</v>
      </c>
      <c r="C26" s="212" t="s">
        <v>388</v>
      </c>
      <c r="D26" s="222">
        <v>173.25</v>
      </c>
      <c r="E26" s="222" t="s">
        <v>191</v>
      </c>
      <c r="F26" s="222" t="s">
        <v>389</v>
      </c>
    </row>
    <row r="27" spans="2:6" ht="15.75" thickBot="1" x14ac:dyDescent="0.3">
      <c r="B27" s="222">
        <v>7</v>
      </c>
      <c r="C27" s="212" t="s">
        <v>390</v>
      </c>
      <c r="D27" s="222">
        <v>156</v>
      </c>
      <c r="E27" s="222" t="s">
        <v>191</v>
      </c>
      <c r="F27" s="222" t="s">
        <v>391</v>
      </c>
    </row>
    <row r="28" spans="2:6" ht="15.75" thickBot="1" x14ac:dyDescent="0.3">
      <c r="B28" s="222">
        <v>8</v>
      </c>
      <c r="C28" s="212" t="s">
        <v>390</v>
      </c>
      <c r="D28" s="222">
        <v>156</v>
      </c>
      <c r="E28" s="222" t="s">
        <v>191</v>
      </c>
      <c r="F28" s="222" t="s">
        <v>392</v>
      </c>
    </row>
    <row r="29" spans="2:6" ht="15.75" thickBot="1" x14ac:dyDescent="0.3">
      <c r="B29" s="222">
        <v>9</v>
      </c>
      <c r="C29" s="212" t="s">
        <v>390</v>
      </c>
      <c r="D29" s="222">
        <v>156</v>
      </c>
      <c r="E29" s="222" t="s">
        <v>191</v>
      </c>
      <c r="F29" s="222" t="s">
        <v>393</v>
      </c>
    </row>
    <row r="30" spans="2:6" ht="15.75" thickBot="1" x14ac:dyDescent="0.3">
      <c r="B30" s="222">
        <v>10</v>
      </c>
      <c r="C30" s="212" t="s">
        <v>390</v>
      </c>
      <c r="D30" s="222">
        <v>156</v>
      </c>
      <c r="E30" s="222" t="s">
        <v>191</v>
      </c>
      <c r="F30" s="222" t="s">
        <v>394</v>
      </c>
    </row>
    <row r="31" spans="2:6" ht="15.75" thickBot="1" x14ac:dyDescent="0.3">
      <c r="B31" s="222">
        <v>11</v>
      </c>
      <c r="C31" s="212" t="s">
        <v>390</v>
      </c>
      <c r="D31" s="222">
        <v>156</v>
      </c>
      <c r="E31" s="222" t="s">
        <v>218</v>
      </c>
      <c r="F31" s="222" t="s">
        <v>395</v>
      </c>
    </row>
    <row r="32" spans="2:6" ht="15.75" thickBot="1" x14ac:dyDescent="0.3">
      <c r="B32" s="222">
        <v>12</v>
      </c>
      <c r="C32" s="212" t="s">
        <v>220</v>
      </c>
      <c r="D32" s="222">
        <v>117</v>
      </c>
      <c r="E32" s="222" t="s">
        <v>218</v>
      </c>
      <c r="F32" s="222" t="s">
        <v>396</v>
      </c>
    </row>
    <row r="33" spans="2:6" ht="15.75" thickBot="1" x14ac:dyDescent="0.3">
      <c r="B33" s="222">
        <v>13</v>
      </c>
      <c r="C33" s="212" t="s">
        <v>397</v>
      </c>
      <c r="D33" s="222">
        <v>78</v>
      </c>
      <c r="E33" s="222" t="s">
        <v>230</v>
      </c>
      <c r="F33" s="222" t="s">
        <v>398</v>
      </c>
    </row>
    <row r="34" spans="2:6" ht="15.75" thickBot="1" x14ac:dyDescent="0.3">
      <c r="B34" s="222">
        <v>14</v>
      </c>
      <c r="C34" s="212" t="s">
        <v>236</v>
      </c>
      <c r="D34" s="222">
        <v>117</v>
      </c>
      <c r="E34" s="222" t="s">
        <v>230</v>
      </c>
      <c r="F34" s="222" t="s">
        <v>382</v>
      </c>
    </row>
    <row r="35" spans="2:6" ht="15.75" thickBot="1" x14ac:dyDescent="0.3">
      <c r="B35" s="222">
        <v>15</v>
      </c>
      <c r="C35" s="212" t="s">
        <v>236</v>
      </c>
      <c r="D35" s="222">
        <v>117</v>
      </c>
      <c r="E35" s="222" t="s">
        <v>237</v>
      </c>
      <c r="F35" s="222" t="s">
        <v>399</v>
      </c>
    </row>
    <row r="36" spans="2:6" ht="15.75" thickBot="1" x14ac:dyDescent="0.3">
      <c r="B36" s="222">
        <v>16</v>
      </c>
      <c r="C36" s="212" t="s">
        <v>236</v>
      </c>
      <c r="D36" s="222">
        <v>117</v>
      </c>
      <c r="E36" s="222" t="s">
        <v>237</v>
      </c>
      <c r="F36" s="222" t="s">
        <v>380</v>
      </c>
    </row>
    <row r="37" spans="2:6" ht="15.75" thickBot="1" x14ac:dyDescent="0.3">
      <c r="B37" s="222">
        <v>17</v>
      </c>
      <c r="C37" s="212" t="s">
        <v>236</v>
      </c>
      <c r="D37" s="222">
        <v>117</v>
      </c>
      <c r="E37" s="222" t="s">
        <v>237</v>
      </c>
      <c r="F37" s="222" t="s">
        <v>379</v>
      </c>
    </row>
    <row r="38" spans="2:6" ht="15.75" thickBot="1" x14ac:dyDescent="0.3">
      <c r="B38" s="222">
        <v>18</v>
      </c>
      <c r="C38" s="212" t="s">
        <v>400</v>
      </c>
      <c r="D38" s="222">
        <v>395.6</v>
      </c>
      <c r="E38" s="222" t="s">
        <v>239</v>
      </c>
      <c r="F38" s="222" t="s">
        <v>401</v>
      </c>
    </row>
    <row r="39" spans="2:6" ht="15.75" thickBot="1" x14ac:dyDescent="0.3">
      <c r="B39" s="222">
        <v>19</v>
      </c>
      <c r="C39" s="212" t="s">
        <v>236</v>
      </c>
      <c r="D39" s="222">
        <v>117</v>
      </c>
      <c r="E39" s="222" t="s">
        <v>402</v>
      </c>
      <c r="F39" s="222" t="s">
        <v>403</v>
      </c>
    </row>
    <row r="40" spans="2:6" ht="15.75" thickBot="1" x14ac:dyDescent="0.3">
      <c r="B40" s="222">
        <v>20</v>
      </c>
      <c r="C40" s="212" t="s">
        <v>242</v>
      </c>
      <c r="D40" s="222">
        <v>371.8</v>
      </c>
      <c r="E40" s="222" t="s">
        <v>243</v>
      </c>
      <c r="F40" s="222" t="s">
        <v>404</v>
      </c>
    </row>
    <row r="41" spans="2:6" ht="15.75" thickBot="1" x14ac:dyDescent="0.3">
      <c r="B41" s="222">
        <v>21</v>
      </c>
      <c r="C41" s="212" t="s">
        <v>242</v>
      </c>
      <c r="D41" s="222">
        <v>371.8</v>
      </c>
      <c r="E41" s="222" t="s">
        <v>246</v>
      </c>
      <c r="F41" s="222" t="s">
        <v>405</v>
      </c>
    </row>
    <row r="42" spans="2:6" ht="15.75" thickBot="1" x14ac:dyDescent="0.3">
      <c r="B42" s="222">
        <v>22</v>
      </c>
      <c r="C42" s="212" t="s">
        <v>220</v>
      </c>
      <c r="D42" s="222">
        <v>117</v>
      </c>
      <c r="E42" s="222" t="s">
        <v>246</v>
      </c>
      <c r="F42" s="222" t="s">
        <v>406</v>
      </c>
    </row>
    <row r="43" spans="2:6" ht="15.75" thickBot="1" x14ac:dyDescent="0.3">
      <c r="B43" s="222">
        <v>23</v>
      </c>
      <c r="C43" s="212" t="s">
        <v>407</v>
      </c>
      <c r="D43" s="222">
        <v>117</v>
      </c>
      <c r="E43" s="222" t="s">
        <v>248</v>
      </c>
      <c r="F43" s="222" t="s">
        <v>408</v>
      </c>
    </row>
    <row r="44" spans="2:6" ht="15.75" thickBot="1" x14ac:dyDescent="0.3">
      <c r="B44" s="222">
        <v>24</v>
      </c>
      <c r="C44" s="212" t="s">
        <v>407</v>
      </c>
      <c r="D44" s="222">
        <v>117</v>
      </c>
      <c r="E44" s="222" t="s">
        <v>259</v>
      </c>
      <c r="F44" s="222" t="s">
        <v>409</v>
      </c>
    </row>
    <row r="45" spans="2:6" ht="15.75" thickBot="1" x14ac:dyDescent="0.3">
      <c r="B45" s="222">
        <v>25</v>
      </c>
      <c r="C45" s="212" t="s">
        <v>407</v>
      </c>
      <c r="D45" s="222">
        <v>117</v>
      </c>
      <c r="E45" s="222" t="s">
        <v>259</v>
      </c>
      <c r="F45" s="222" t="s">
        <v>410</v>
      </c>
    </row>
    <row r="46" spans="2:6" ht="15.75" thickBot="1" x14ac:dyDescent="0.3">
      <c r="B46" s="222">
        <v>26</v>
      </c>
      <c r="C46" s="212" t="s">
        <v>411</v>
      </c>
      <c r="D46" s="222">
        <v>117</v>
      </c>
      <c r="E46" s="222" t="s">
        <v>259</v>
      </c>
      <c r="F46" s="222" t="s">
        <v>412</v>
      </c>
    </row>
    <row r="47" spans="2:6" ht="15.75" thickBot="1" x14ac:dyDescent="0.3">
      <c r="B47" s="222">
        <v>27</v>
      </c>
      <c r="C47" s="212" t="s">
        <v>407</v>
      </c>
      <c r="D47" s="222">
        <v>117</v>
      </c>
      <c r="E47" s="222" t="s">
        <v>259</v>
      </c>
      <c r="F47" s="222" t="s">
        <v>396</v>
      </c>
    </row>
    <row r="48" spans="2:6" ht="15.75" thickBot="1" x14ac:dyDescent="0.3">
      <c r="B48" s="222">
        <v>28</v>
      </c>
      <c r="C48" s="212" t="s">
        <v>258</v>
      </c>
      <c r="D48" s="222">
        <v>494.5</v>
      </c>
      <c r="E48" s="222" t="s">
        <v>413</v>
      </c>
      <c r="F48" s="222" t="s">
        <v>414</v>
      </c>
    </row>
    <row r="49" spans="2:6" ht="15.75" thickBot="1" x14ac:dyDescent="0.3">
      <c r="B49" s="222">
        <v>29</v>
      </c>
      <c r="C49" s="212" t="s">
        <v>262</v>
      </c>
      <c r="D49" s="222">
        <v>117</v>
      </c>
      <c r="E49" s="222" t="s">
        <v>269</v>
      </c>
      <c r="F49" s="222" t="s">
        <v>398</v>
      </c>
    </row>
    <row r="50" spans="2:6" ht="15.75" thickBot="1" x14ac:dyDescent="0.3">
      <c r="B50" s="222">
        <v>30</v>
      </c>
      <c r="C50" s="212" t="s">
        <v>415</v>
      </c>
      <c r="D50" s="222">
        <v>117</v>
      </c>
      <c r="E50" s="222" t="s">
        <v>269</v>
      </c>
      <c r="F50" s="222" t="s">
        <v>416</v>
      </c>
    </row>
    <row r="51" spans="2:6" ht="15.75" thickBot="1" x14ac:dyDescent="0.3">
      <c r="B51" s="222">
        <v>31</v>
      </c>
      <c r="C51" s="212" t="s">
        <v>262</v>
      </c>
      <c r="D51" s="222">
        <v>117</v>
      </c>
      <c r="E51" s="222" t="s">
        <v>269</v>
      </c>
      <c r="F51" s="222" t="s">
        <v>417</v>
      </c>
    </row>
    <row r="52" spans="2:6" ht="15.75" thickBot="1" x14ac:dyDescent="0.3">
      <c r="B52" s="222">
        <v>32</v>
      </c>
      <c r="C52" s="212" t="s">
        <v>267</v>
      </c>
      <c r="D52" s="222">
        <v>39</v>
      </c>
      <c r="E52" s="222" t="s">
        <v>269</v>
      </c>
      <c r="F52" s="222" t="s">
        <v>416</v>
      </c>
    </row>
    <row r="53" spans="2:6" ht="15.75" thickBot="1" x14ac:dyDescent="0.3">
      <c r="B53" s="222">
        <v>33</v>
      </c>
      <c r="C53" s="212" t="s">
        <v>262</v>
      </c>
      <c r="D53" s="222">
        <v>117</v>
      </c>
      <c r="E53" s="222" t="s">
        <v>269</v>
      </c>
      <c r="F53" s="222" t="s">
        <v>410</v>
      </c>
    </row>
    <row r="54" spans="2:6" ht="16.5" thickBot="1" x14ac:dyDescent="0.3">
      <c r="B54" s="311" t="s">
        <v>182</v>
      </c>
      <c r="C54" s="311"/>
      <c r="D54" s="223">
        <v>5286.95</v>
      </c>
      <c r="E54" s="315"/>
      <c r="F54" s="315"/>
    </row>
    <row r="56" spans="2:6" ht="15.75" thickBot="1" x14ac:dyDescent="0.3">
      <c r="B56" s="310" t="s">
        <v>282</v>
      </c>
      <c r="C56" s="310"/>
      <c r="D56" s="310"/>
      <c r="E56" s="310"/>
      <c r="F56" s="310"/>
    </row>
    <row r="57" spans="2:6" ht="15.75" thickBot="1" x14ac:dyDescent="0.3">
      <c r="B57" s="210" t="s">
        <v>171</v>
      </c>
      <c r="C57" s="210" t="s">
        <v>172</v>
      </c>
      <c r="D57" s="210" t="s">
        <v>173</v>
      </c>
      <c r="E57" s="210" t="s">
        <v>174</v>
      </c>
      <c r="F57" s="210" t="s">
        <v>175</v>
      </c>
    </row>
    <row r="58" spans="2:6" ht="15.75" thickBot="1" x14ac:dyDescent="0.3">
      <c r="B58" s="222">
        <v>1</v>
      </c>
      <c r="C58" s="212" t="s">
        <v>418</v>
      </c>
      <c r="D58" s="224">
        <v>50</v>
      </c>
      <c r="E58" s="222" t="s">
        <v>309</v>
      </c>
      <c r="F58" s="222" t="s">
        <v>419</v>
      </c>
    </row>
    <row r="59" spans="2:6" ht="15.75" thickBot="1" x14ac:dyDescent="0.3">
      <c r="B59" s="222">
        <v>2</v>
      </c>
      <c r="C59" s="212" t="s">
        <v>418</v>
      </c>
      <c r="D59" s="224">
        <v>100</v>
      </c>
      <c r="E59" s="222" t="s">
        <v>195</v>
      </c>
      <c r="F59" s="222" t="s">
        <v>379</v>
      </c>
    </row>
    <row r="60" spans="2:6" ht="15.75" thickBot="1" x14ac:dyDescent="0.3">
      <c r="B60" s="222">
        <v>3</v>
      </c>
      <c r="C60" s="212" t="s">
        <v>284</v>
      </c>
      <c r="D60" s="224">
        <v>100</v>
      </c>
      <c r="E60" s="222" t="s">
        <v>201</v>
      </c>
      <c r="F60" s="222" t="s">
        <v>380</v>
      </c>
    </row>
    <row r="61" spans="2:6" ht="15.75" thickBot="1" x14ac:dyDescent="0.3">
      <c r="B61" s="222">
        <v>4</v>
      </c>
      <c r="C61" s="212" t="s">
        <v>284</v>
      </c>
      <c r="D61" s="224">
        <v>100</v>
      </c>
      <c r="E61" s="222" t="s">
        <v>209</v>
      </c>
      <c r="F61" s="222" t="s">
        <v>382</v>
      </c>
    </row>
    <row r="62" spans="2:6" ht="15.75" thickBot="1" x14ac:dyDescent="0.3">
      <c r="B62" s="222">
        <v>5</v>
      </c>
      <c r="C62" s="212" t="s">
        <v>420</v>
      </c>
      <c r="D62" s="224">
        <v>49.81</v>
      </c>
      <c r="E62" s="222" t="s">
        <v>384</v>
      </c>
      <c r="F62" s="222" t="s">
        <v>385</v>
      </c>
    </row>
    <row r="63" spans="2:6" ht="15.75" thickBot="1" x14ac:dyDescent="0.3">
      <c r="B63" s="222">
        <v>6</v>
      </c>
      <c r="C63" s="212" t="s">
        <v>421</v>
      </c>
      <c r="D63" s="224">
        <v>99.62</v>
      </c>
      <c r="E63" s="222" t="s">
        <v>384</v>
      </c>
      <c r="F63" s="222" t="s">
        <v>387</v>
      </c>
    </row>
    <row r="64" spans="2:6" ht="15.75" thickBot="1" x14ac:dyDescent="0.3">
      <c r="B64" s="222">
        <v>7</v>
      </c>
      <c r="C64" s="212" t="s">
        <v>422</v>
      </c>
      <c r="D64" s="224">
        <v>258</v>
      </c>
      <c r="E64" s="222" t="s">
        <v>191</v>
      </c>
      <c r="F64" s="222" t="s">
        <v>394</v>
      </c>
    </row>
    <row r="65" spans="2:6" ht="15.75" thickBot="1" x14ac:dyDescent="0.3">
      <c r="B65" s="222">
        <v>8</v>
      </c>
      <c r="C65" s="212" t="s">
        <v>423</v>
      </c>
      <c r="D65" s="224">
        <v>258</v>
      </c>
      <c r="E65" s="222" t="s">
        <v>191</v>
      </c>
      <c r="F65" s="222" t="s">
        <v>391</v>
      </c>
    </row>
    <row r="66" spans="2:6" ht="15.75" thickBot="1" x14ac:dyDescent="0.3">
      <c r="B66" s="222">
        <v>9</v>
      </c>
      <c r="C66" s="212" t="s">
        <v>423</v>
      </c>
      <c r="D66" s="224">
        <v>258</v>
      </c>
      <c r="E66" s="222" t="s">
        <v>191</v>
      </c>
      <c r="F66" s="222" t="s">
        <v>393</v>
      </c>
    </row>
    <row r="67" spans="2:6" ht="15.75" thickBot="1" x14ac:dyDescent="0.3">
      <c r="B67" s="222">
        <v>10</v>
      </c>
      <c r="C67" s="212" t="s">
        <v>422</v>
      </c>
      <c r="D67" s="224">
        <v>258</v>
      </c>
      <c r="E67" s="222" t="s">
        <v>191</v>
      </c>
      <c r="F67" s="222" t="s">
        <v>392</v>
      </c>
    </row>
    <row r="68" spans="2:6" ht="15.75" thickBot="1" x14ac:dyDescent="0.3">
      <c r="B68" s="222">
        <v>11</v>
      </c>
      <c r="C68" s="212" t="s">
        <v>286</v>
      </c>
      <c r="D68" s="224">
        <v>270.32</v>
      </c>
      <c r="E68" s="222" t="s">
        <v>191</v>
      </c>
      <c r="F68" s="222" t="s">
        <v>389</v>
      </c>
    </row>
    <row r="69" spans="2:6" ht="15.75" thickBot="1" x14ac:dyDescent="0.3">
      <c r="B69" s="222">
        <v>12</v>
      </c>
      <c r="C69" s="212" t="s">
        <v>422</v>
      </c>
      <c r="D69" s="224">
        <v>50</v>
      </c>
      <c r="E69" s="222" t="s">
        <v>218</v>
      </c>
      <c r="F69" s="222" t="s">
        <v>553</v>
      </c>
    </row>
    <row r="70" spans="2:6" ht="15.75" thickBot="1" x14ac:dyDescent="0.3">
      <c r="B70" s="222">
        <v>13</v>
      </c>
      <c r="C70" s="212" t="s">
        <v>290</v>
      </c>
      <c r="D70" s="224">
        <v>458.34</v>
      </c>
      <c r="E70" s="222" t="s">
        <v>239</v>
      </c>
      <c r="F70" s="222" t="s">
        <v>401</v>
      </c>
    </row>
    <row r="71" spans="2:6" ht="15.75" thickBot="1" x14ac:dyDescent="0.3">
      <c r="B71" s="222">
        <v>14</v>
      </c>
      <c r="C71" s="212" t="s">
        <v>291</v>
      </c>
      <c r="D71" s="224">
        <v>532.26</v>
      </c>
      <c r="E71" s="222" t="s">
        <v>243</v>
      </c>
      <c r="F71" s="222" t="s">
        <v>404</v>
      </c>
    </row>
    <row r="72" spans="2:6" ht="15.75" thickBot="1" x14ac:dyDescent="0.3">
      <c r="B72" s="222">
        <v>15</v>
      </c>
      <c r="C72" s="212" t="s">
        <v>291</v>
      </c>
      <c r="D72" s="224">
        <v>532.26</v>
      </c>
      <c r="E72" s="222" t="s">
        <v>246</v>
      </c>
      <c r="F72" s="222" t="s">
        <v>405</v>
      </c>
    </row>
    <row r="73" spans="2:6" ht="15.75" thickBot="1" x14ac:dyDescent="0.3">
      <c r="B73" s="222">
        <v>16</v>
      </c>
      <c r="C73" s="212" t="s">
        <v>296</v>
      </c>
      <c r="D73" s="224">
        <v>661.68</v>
      </c>
      <c r="E73" s="222" t="s">
        <v>413</v>
      </c>
      <c r="F73" s="222" t="s">
        <v>414</v>
      </c>
    </row>
    <row r="74" spans="2:6" ht="15.75" thickBot="1" x14ac:dyDescent="0.3">
      <c r="B74" s="222">
        <v>17</v>
      </c>
      <c r="C74" s="212" t="s">
        <v>299</v>
      </c>
      <c r="D74" s="224">
        <v>100</v>
      </c>
      <c r="E74" s="222" t="s">
        <v>269</v>
      </c>
      <c r="F74" s="222" t="s">
        <v>410</v>
      </c>
    </row>
    <row r="75" spans="2:6" ht="15.75" thickBot="1" x14ac:dyDescent="0.3">
      <c r="B75" s="222">
        <v>18</v>
      </c>
      <c r="C75" s="212" t="s">
        <v>424</v>
      </c>
      <c r="D75" s="224">
        <v>100</v>
      </c>
      <c r="E75" s="222" t="s">
        <v>269</v>
      </c>
      <c r="F75" s="222" t="s">
        <v>417</v>
      </c>
    </row>
    <row r="76" spans="2:6" ht="15.75" thickBot="1" x14ac:dyDescent="0.3">
      <c r="B76" s="222">
        <v>19</v>
      </c>
      <c r="C76" s="212" t="s">
        <v>299</v>
      </c>
      <c r="D76" s="224">
        <v>100</v>
      </c>
      <c r="E76" s="222" t="s">
        <v>269</v>
      </c>
      <c r="F76" s="222" t="s">
        <v>398</v>
      </c>
    </row>
    <row r="77" spans="2:6" ht="16.5" thickBot="1" x14ac:dyDescent="0.3">
      <c r="B77" s="311" t="s">
        <v>182</v>
      </c>
      <c r="C77" s="311"/>
      <c r="D77" s="225">
        <v>4336.29</v>
      </c>
      <c r="E77" s="315"/>
      <c r="F77" s="315"/>
    </row>
    <row r="79" spans="2:6" ht="15.75" thickBot="1" x14ac:dyDescent="0.3">
      <c r="B79" s="310" t="s">
        <v>300</v>
      </c>
      <c r="C79" s="310"/>
      <c r="D79" s="310"/>
      <c r="E79" s="310"/>
      <c r="F79" s="310"/>
    </row>
    <row r="80" spans="2:6" ht="15.75" thickBot="1" x14ac:dyDescent="0.3">
      <c r="B80" s="210" t="s">
        <v>171</v>
      </c>
      <c r="C80" s="210" t="s">
        <v>172</v>
      </c>
      <c r="D80" s="210" t="s">
        <v>173</v>
      </c>
      <c r="E80" s="210" t="s">
        <v>174</v>
      </c>
      <c r="F80" s="210" t="s">
        <v>175</v>
      </c>
    </row>
    <row r="81" spans="2:6" ht="15.75" thickBot="1" x14ac:dyDescent="0.3">
      <c r="B81" s="222">
        <v>1</v>
      </c>
      <c r="C81" s="212" t="s">
        <v>425</v>
      </c>
      <c r="D81" s="224">
        <v>13.79</v>
      </c>
      <c r="E81" s="222" t="s">
        <v>209</v>
      </c>
      <c r="F81" s="222" t="s">
        <v>382</v>
      </c>
    </row>
    <row r="82" spans="2:6" ht="15.75" thickBot="1" x14ac:dyDescent="0.3">
      <c r="B82" s="222">
        <v>2</v>
      </c>
      <c r="C82" s="212" t="s">
        <v>426</v>
      </c>
      <c r="D82" s="224">
        <v>53.99</v>
      </c>
      <c r="E82" s="222" t="s">
        <v>384</v>
      </c>
      <c r="F82" s="222" t="s">
        <v>387</v>
      </c>
    </row>
    <row r="83" spans="2:6" ht="15.75" thickBot="1" x14ac:dyDescent="0.3">
      <c r="B83" s="222">
        <v>3</v>
      </c>
      <c r="C83" s="212" t="s">
        <v>427</v>
      </c>
      <c r="D83" s="224">
        <v>105.59</v>
      </c>
      <c r="E83" s="222" t="s">
        <v>384</v>
      </c>
      <c r="F83" s="222" t="s">
        <v>385</v>
      </c>
    </row>
    <row r="84" spans="2:6" ht="15.75" thickBot="1" x14ac:dyDescent="0.3">
      <c r="B84" s="222">
        <v>4</v>
      </c>
      <c r="C84" s="212" t="s">
        <v>215</v>
      </c>
      <c r="D84" s="224">
        <v>90</v>
      </c>
      <c r="E84" s="222" t="s">
        <v>191</v>
      </c>
      <c r="F84" s="222" t="s">
        <v>389</v>
      </c>
    </row>
    <row r="85" spans="2:6" ht="15.75" thickBot="1" x14ac:dyDescent="0.3">
      <c r="B85" s="222">
        <v>5</v>
      </c>
      <c r="C85" s="212" t="s">
        <v>428</v>
      </c>
      <c r="D85" s="224">
        <v>10</v>
      </c>
      <c r="E85" s="222" t="s">
        <v>218</v>
      </c>
      <c r="F85" s="222" t="s">
        <v>429</v>
      </c>
    </row>
    <row r="86" spans="2:6" ht="15.75" thickBot="1" x14ac:dyDescent="0.3">
      <c r="B86" s="222">
        <v>6</v>
      </c>
      <c r="C86" s="212" t="s">
        <v>236</v>
      </c>
      <c r="D86" s="224">
        <v>10</v>
      </c>
      <c r="E86" s="222" t="s">
        <v>230</v>
      </c>
      <c r="F86" s="222" t="s">
        <v>382</v>
      </c>
    </row>
    <row r="87" spans="2:6" ht="15.75" thickBot="1" x14ac:dyDescent="0.3">
      <c r="B87" s="222">
        <v>7</v>
      </c>
      <c r="C87" s="212" t="s">
        <v>397</v>
      </c>
      <c r="D87" s="224">
        <v>10</v>
      </c>
      <c r="E87" s="222" t="s">
        <v>230</v>
      </c>
      <c r="F87" s="222" t="s">
        <v>398</v>
      </c>
    </row>
    <row r="88" spans="2:6" ht="15.75" thickBot="1" x14ac:dyDescent="0.3">
      <c r="B88" s="222">
        <v>8</v>
      </c>
      <c r="C88" s="212" t="s">
        <v>305</v>
      </c>
      <c r="D88" s="224">
        <v>20</v>
      </c>
      <c r="E88" s="222" t="s">
        <v>239</v>
      </c>
      <c r="F88" s="222" t="s">
        <v>401</v>
      </c>
    </row>
    <row r="89" spans="2:6" ht="15.75" thickBot="1" x14ac:dyDescent="0.3">
      <c r="B89" s="222">
        <v>9</v>
      </c>
      <c r="C89" s="212" t="s">
        <v>430</v>
      </c>
      <c r="D89" s="224">
        <v>10</v>
      </c>
      <c r="E89" s="222" t="s">
        <v>246</v>
      </c>
      <c r="F89" s="222" t="s">
        <v>406</v>
      </c>
    </row>
    <row r="90" spans="2:6" ht="15.75" thickBot="1" x14ac:dyDescent="0.3">
      <c r="B90" s="222">
        <v>10</v>
      </c>
      <c r="C90" s="212" t="s">
        <v>431</v>
      </c>
      <c r="D90" s="224">
        <v>44</v>
      </c>
      <c r="E90" s="222" t="s">
        <v>246</v>
      </c>
      <c r="F90" s="222" t="s">
        <v>405</v>
      </c>
    </row>
    <row r="91" spans="2:6" ht="15.75" thickBot="1" x14ac:dyDescent="0.3">
      <c r="B91" s="222">
        <v>11</v>
      </c>
      <c r="C91" s="212" t="s">
        <v>431</v>
      </c>
      <c r="D91" s="224">
        <v>528</v>
      </c>
      <c r="E91" s="222" t="s">
        <v>263</v>
      </c>
      <c r="F91" s="222" t="s">
        <v>404</v>
      </c>
    </row>
    <row r="92" spans="2:6" ht="15.75" thickBot="1" x14ac:dyDescent="0.3">
      <c r="B92" s="222">
        <v>12</v>
      </c>
      <c r="C92" s="212" t="s">
        <v>432</v>
      </c>
      <c r="D92" s="224">
        <v>10</v>
      </c>
      <c r="E92" s="222" t="s">
        <v>269</v>
      </c>
      <c r="F92" s="222" t="s">
        <v>398</v>
      </c>
    </row>
    <row r="93" spans="2:6" ht="16.5" thickBot="1" x14ac:dyDescent="0.3">
      <c r="B93" s="311" t="s">
        <v>182</v>
      </c>
      <c r="C93" s="311"/>
      <c r="D93" s="225">
        <v>905.37</v>
      </c>
      <c r="E93" s="315"/>
      <c r="F93" s="315"/>
    </row>
    <row r="95" spans="2:6" ht="15.75" thickBot="1" x14ac:dyDescent="0.3">
      <c r="B95" s="310" t="s">
        <v>433</v>
      </c>
      <c r="C95" s="310"/>
      <c r="D95" s="310"/>
      <c r="E95" s="310"/>
      <c r="F95" s="310"/>
    </row>
    <row r="96" spans="2:6" ht="15.75" thickBot="1" x14ac:dyDescent="0.3">
      <c r="B96" s="210" t="s">
        <v>171</v>
      </c>
      <c r="C96" s="210" t="s">
        <v>172</v>
      </c>
      <c r="D96" s="210" t="s">
        <v>173</v>
      </c>
      <c r="E96" s="210" t="s">
        <v>174</v>
      </c>
      <c r="F96" s="210" t="s">
        <v>175</v>
      </c>
    </row>
    <row r="97" spans="2:6" ht="15.75" thickBot="1" x14ac:dyDescent="0.3">
      <c r="B97" s="222">
        <v>1</v>
      </c>
      <c r="C97" s="212" t="s">
        <v>434</v>
      </c>
      <c r="D97" s="222">
        <v>6215.32</v>
      </c>
      <c r="E97" s="222" t="s">
        <v>435</v>
      </c>
      <c r="F97" s="222" t="s">
        <v>436</v>
      </c>
    </row>
    <row r="98" spans="2:6" ht="15.75" thickBot="1" x14ac:dyDescent="0.3">
      <c r="B98" s="222">
        <v>2</v>
      </c>
      <c r="C98" s="212" t="s">
        <v>434</v>
      </c>
      <c r="D98" s="222">
        <v>5456.89</v>
      </c>
      <c r="E98" s="222" t="s">
        <v>360</v>
      </c>
      <c r="F98" s="222" t="s">
        <v>436</v>
      </c>
    </row>
    <row r="99" spans="2:6" ht="15.75" thickBot="1" x14ac:dyDescent="0.3">
      <c r="B99" s="222">
        <v>3</v>
      </c>
      <c r="C99" s="212" t="s">
        <v>434</v>
      </c>
      <c r="D99" s="222">
        <v>4872.54</v>
      </c>
      <c r="E99" s="222" t="s">
        <v>437</v>
      </c>
      <c r="F99" s="222" t="s">
        <v>436</v>
      </c>
    </row>
    <row r="100" spans="2:6" ht="15.75" thickBot="1" x14ac:dyDescent="0.3">
      <c r="B100" s="222">
        <v>4</v>
      </c>
      <c r="C100" s="212" t="s">
        <v>434</v>
      </c>
      <c r="D100" s="222">
        <v>586.36</v>
      </c>
      <c r="E100" s="222" t="s">
        <v>263</v>
      </c>
      <c r="F100" s="222" t="s">
        <v>436</v>
      </c>
    </row>
    <row r="101" spans="2:6" ht="16.5" thickBot="1" x14ac:dyDescent="0.3">
      <c r="B101" s="311" t="s">
        <v>182</v>
      </c>
      <c r="C101" s="311"/>
      <c r="D101" s="223">
        <v>17131.11</v>
      </c>
      <c r="E101" s="315"/>
      <c r="F101" s="315"/>
    </row>
    <row r="103" spans="2:6" ht="15.75" thickBot="1" x14ac:dyDescent="0.3">
      <c r="B103" s="310" t="s">
        <v>438</v>
      </c>
      <c r="C103" s="310"/>
      <c r="D103" s="310"/>
      <c r="E103" s="310"/>
      <c r="F103" s="310"/>
    </row>
    <row r="104" spans="2:6" ht="15.75" thickBot="1" x14ac:dyDescent="0.3">
      <c r="B104" s="210" t="s">
        <v>171</v>
      </c>
      <c r="C104" s="210" t="s">
        <v>172</v>
      </c>
      <c r="D104" s="210" t="s">
        <v>173</v>
      </c>
      <c r="E104" s="210" t="s">
        <v>174</v>
      </c>
      <c r="F104" s="210" t="s">
        <v>175</v>
      </c>
    </row>
    <row r="105" spans="2:6" ht="15.75" thickBot="1" x14ac:dyDescent="0.3">
      <c r="B105" s="222">
        <v>1</v>
      </c>
      <c r="C105" s="212" t="s">
        <v>68</v>
      </c>
      <c r="D105" s="222">
        <v>521.42999999999995</v>
      </c>
      <c r="E105" s="222" t="s">
        <v>315</v>
      </c>
      <c r="F105" s="222" t="s">
        <v>439</v>
      </c>
    </row>
    <row r="106" spans="2:6" ht="15.75" thickBot="1" x14ac:dyDescent="0.3">
      <c r="B106" s="222">
        <v>2</v>
      </c>
      <c r="C106" s="212" t="s">
        <v>68</v>
      </c>
      <c r="D106" s="222">
        <v>454.03</v>
      </c>
      <c r="E106" s="222" t="s">
        <v>218</v>
      </c>
      <c r="F106" s="222" t="s">
        <v>439</v>
      </c>
    </row>
    <row r="107" spans="2:6" ht="15.75" thickBot="1" x14ac:dyDescent="0.3">
      <c r="B107" s="222">
        <v>3</v>
      </c>
      <c r="C107" s="212" t="s">
        <v>68</v>
      </c>
      <c r="D107" s="222">
        <v>480.81</v>
      </c>
      <c r="E107" s="222" t="s">
        <v>364</v>
      </c>
      <c r="F107" s="222" t="s">
        <v>439</v>
      </c>
    </row>
    <row r="108" spans="2:6" ht="16.5" thickBot="1" x14ac:dyDescent="0.3">
      <c r="B108" s="311" t="s">
        <v>182</v>
      </c>
      <c r="C108" s="311"/>
      <c r="D108" s="223">
        <v>1456.27</v>
      </c>
      <c r="E108" s="315"/>
      <c r="F108" s="315"/>
    </row>
    <row r="110" spans="2:6" ht="15.75" thickBot="1" x14ac:dyDescent="0.3">
      <c r="B110" s="310" t="s">
        <v>440</v>
      </c>
      <c r="C110" s="310"/>
      <c r="D110" s="310"/>
      <c r="E110" s="310"/>
      <c r="F110" s="310"/>
    </row>
    <row r="111" spans="2:6" ht="15.75" thickBot="1" x14ac:dyDescent="0.3">
      <c r="B111" s="210" t="s">
        <v>171</v>
      </c>
      <c r="C111" s="210" t="s">
        <v>172</v>
      </c>
      <c r="D111" s="210" t="s">
        <v>173</v>
      </c>
      <c r="E111" s="210" t="s">
        <v>174</v>
      </c>
      <c r="F111" s="210" t="s">
        <v>175</v>
      </c>
    </row>
    <row r="112" spans="2:6" ht="15.75" thickBot="1" x14ac:dyDescent="0.3">
      <c r="B112" s="222">
        <v>1</v>
      </c>
      <c r="C112" s="212" t="s">
        <v>441</v>
      </c>
      <c r="D112" s="222">
        <v>244.94</v>
      </c>
      <c r="E112" s="222" t="s">
        <v>315</v>
      </c>
      <c r="F112" s="222" t="s">
        <v>442</v>
      </c>
    </row>
    <row r="113" spans="2:6" ht="15.75" thickBot="1" x14ac:dyDescent="0.3">
      <c r="B113" s="222">
        <v>2</v>
      </c>
      <c r="C113" s="212" t="s">
        <v>443</v>
      </c>
      <c r="D113" s="222">
        <v>204.12</v>
      </c>
      <c r="E113" s="222" t="s">
        <v>360</v>
      </c>
      <c r="F113" s="222" t="s">
        <v>442</v>
      </c>
    </row>
    <row r="114" spans="2:6" ht="15.75" thickBot="1" x14ac:dyDescent="0.3">
      <c r="B114" s="222">
        <v>3</v>
      </c>
      <c r="C114" s="212" t="s">
        <v>441</v>
      </c>
      <c r="D114" s="222">
        <v>204.12</v>
      </c>
      <c r="E114" s="222" t="s">
        <v>239</v>
      </c>
      <c r="F114" s="222" t="s">
        <v>442</v>
      </c>
    </row>
    <row r="115" spans="2:6" ht="16.5" thickBot="1" x14ac:dyDescent="0.3">
      <c r="B115" s="311" t="s">
        <v>182</v>
      </c>
      <c r="C115" s="311"/>
      <c r="D115" s="223">
        <v>653.17999999999995</v>
      </c>
      <c r="E115" s="315"/>
      <c r="F115" s="315"/>
    </row>
    <row r="117" spans="2:6" ht="15.75" thickBot="1" x14ac:dyDescent="0.3">
      <c r="B117" s="310" t="s">
        <v>444</v>
      </c>
      <c r="C117" s="310"/>
      <c r="D117" s="310"/>
      <c r="E117" s="310"/>
      <c r="F117" s="310"/>
    </row>
    <row r="118" spans="2:6" ht="15.75" thickBot="1" x14ac:dyDescent="0.3">
      <c r="B118" s="210" t="s">
        <v>171</v>
      </c>
      <c r="C118" s="210" t="s">
        <v>172</v>
      </c>
      <c r="D118" s="210" t="s">
        <v>173</v>
      </c>
      <c r="E118" s="210" t="s">
        <v>174</v>
      </c>
      <c r="F118" s="210" t="s">
        <v>175</v>
      </c>
    </row>
    <row r="119" spans="2:6" ht="15.75" thickBot="1" x14ac:dyDescent="0.3">
      <c r="B119" s="222">
        <v>1</v>
      </c>
      <c r="C119" s="212" t="s">
        <v>445</v>
      </c>
      <c r="D119" s="222">
        <v>12493.66</v>
      </c>
      <c r="E119" s="222" t="s">
        <v>315</v>
      </c>
      <c r="F119" s="222" t="s">
        <v>446</v>
      </c>
    </row>
    <row r="120" spans="2:6" ht="15.75" thickBot="1" x14ac:dyDescent="0.3">
      <c r="B120" s="222">
        <v>2</v>
      </c>
      <c r="C120" s="212" t="s">
        <v>445</v>
      </c>
      <c r="D120" s="222">
        <v>14861.06</v>
      </c>
      <c r="E120" s="222" t="s">
        <v>360</v>
      </c>
      <c r="F120" s="222" t="s">
        <v>446</v>
      </c>
    </row>
    <row r="121" spans="2:6" ht="15.75" thickBot="1" x14ac:dyDescent="0.3">
      <c r="B121" s="222">
        <v>3</v>
      </c>
      <c r="C121" s="212" t="s">
        <v>445</v>
      </c>
      <c r="D121" s="222">
        <v>11158.64</v>
      </c>
      <c r="E121" s="222" t="s">
        <v>259</v>
      </c>
      <c r="F121" s="222" t="s">
        <v>446</v>
      </c>
    </row>
    <row r="122" spans="2:6" ht="16.5" thickBot="1" x14ac:dyDescent="0.3">
      <c r="B122" s="311" t="s">
        <v>182</v>
      </c>
      <c r="C122" s="311"/>
      <c r="D122" s="223">
        <v>38513.360000000001</v>
      </c>
      <c r="E122" s="315"/>
      <c r="F122" s="315"/>
    </row>
    <row r="124" spans="2:6" ht="15.75" thickBot="1" x14ac:dyDescent="0.3">
      <c r="B124" s="310" t="s">
        <v>447</v>
      </c>
      <c r="C124" s="310"/>
      <c r="D124" s="310"/>
      <c r="E124" s="310"/>
      <c r="F124" s="310"/>
    </row>
    <row r="125" spans="2:6" ht="15.75" thickBot="1" x14ac:dyDescent="0.3">
      <c r="B125" s="210" t="s">
        <v>171</v>
      </c>
      <c r="C125" s="210" t="s">
        <v>172</v>
      </c>
      <c r="D125" s="210" t="s">
        <v>173</v>
      </c>
      <c r="E125" s="210" t="s">
        <v>174</v>
      </c>
      <c r="F125" s="210" t="s">
        <v>175</v>
      </c>
    </row>
    <row r="126" spans="2:6" ht="15.75" thickBot="1" x14ac:dyDescent="0.3">
      <c r="B126" s="222">
        <v>1</v>
      </c>
      <c r="C126" s="212" t="s">
        <v>448</v>
      </c>
      <c r="D126" s="222">
        <v>1922.53</v>
      </c>
      <c r="E126" s="222" t="s">
        <v>195</v>
      </c>
      <c r="F126" s="222" t="s">
        <v>310</v>
      </c>
    </row>
    <row r="127" spans="2:6" ht="15.75" thickBot="1" x14ac:dyDescent="0.3">
      <c r="B127" s="222">
        <v>2</v>
      </c>
      <c r="C127" s="212" t="s">
        <v>554</v>
      </c>
      <c r="D127" s="222">
        <v>1734.16</v>
      </c>
      <c r="E127" s="222" t="s">
        <v>360</v>
      </c>
      <c r="F127" s="222" t="s">
        <v>310</v>
      </c>
    </row>
    <row r="128" spans="2:6" ht="15.75" thickBot="1" x14ac:dyDescent="0.3">
      <c r="B128" s="222">
        <v>3</v>
      </c>
      <c r="C128" s="212" t="s">
        <v>449</v>
      </c>
      <c r="D128" s="222">
        <v>2179.2800000000002</v>
      </c>
      <c r="E128" s="222" t="s">
        <v>312</v>
      </c>
      <c r="F128" s="222" t="s">
        <v>310</v>
      </c>
    </row>
    <row r="129" spans="2:6" ht="16.5" thickBot="1" x14ac:dyDescent="0.3">
      <c r="B129" s="311" t="s">
        <v>182</v>
      </c>
      <c r="C129" s="311"/>
      <c r="D129" s="223">
        <v>5835.97</v>
      </c>
      <c r="E129" s="315"/>
      <c r="F129" s="315"/>
    </row>
    <row r="131" spans="2:6" ht="15.75" thickBot="1" x14ac:dyDescent="0.3">
      <c r="B131" s="310" t="s">
        <v>307</v>
      </c>
      <c r="C131" s="310"/>
      <c r="D131" s="310"/>
      <c r="E131" s="310"/>
      <c r="F131" s="310"/>
    </row>
    <row r="132" spans="2:6" ht="15.75" thickBot="1" x14ac:dyDescent="0.3">
      <c r="B132" s="210" t="s">
        <v>171</v>
      </c>
      <c r="C132" s="210" t="s">
        <v>172</v>
      </c>
      <c r="D132" s="210" t="s">
        <v>173</v>
      </c>
      <c r="E132" s="210" t="s">
        <v>174</v>
      </c>
      <c r="F132" s="210" t="s">
        <v>175</v>
      </c>
    </row>
    <row r="133" spans="2:6" ht="15.75" thickBot="1" x14ac:dyDescent="0.3">
      <c r="B133" s="222">
        <v>1</v>
      </c>
      <c r="C133" s="212" t="s">
        <v>450</v>
      </c>
      <c r="D133" s="222">
        <v>1488</v>
      </c>
      <c r="E133" s="222" t="s">
        <v>309</v>
      </c>
      <c r="F133" s="222" t="s">
        <v>310</v>
      </c>
    </row>
    <row r="134" spans="2:6" ht="15.75" thickBot="1" x14ac:dyDescent="0.3">
      <c r="B134" s="222">
        <v>2</v>
      </c>
      <c r="C134" s="212" t="s">
        <v>450</v>
      </c>
      <c r="D134" s="222">
        <v>1464</v>
      </c>
      <c r="E134" s="222" t="s">
        <v>311</v>
      </c>
      <c r="F134" s="222" t="s">
        <v>310</v>
      </c>
    </row>
    <row r="135" spans="2:6" ht="15.75" thickBot="1" x14ac:dyDescent="0.3">
      <c r="B135" s="222">
        <v>3</v>
      </c>
      <c r="C135" s="212" t="s">
        <v>450</v>
      </c>
      <c r="D135" s="222">
        <v>1464</v>
      </c>
      <c r="E135" s="222" t="s">
        <v>312</v>
      </c>
      <c r="F135" s="222" t="s">
        <v>310</v>
      </c>
    </row>
    <row r="136" spans="2:6" ht="16.5" thickBot="1" x14ac:dyDescent="0.3">
      <c r="B136" s="311" t="s">
        <v>182</v>
      </c>
      <c r="C136" s="311"/>
      <c r="D136" s="223">
        <v>4416</v>
      </c>
      <c r="E136" s="315"/>
      <c r="F136" s="315"/>
    </row>
    <row r="138" spans="2:6" ht="15.75" thickBot="1" x14ac:dyDescent="0.3">
      <c r="B138" s="310" t="s">
        <v>313</v>
      </c>
      <c r="C138" s="310"/>
      <c r="D138" s="310"/>
      <c r="E138" s="310"/>
      <c r="F138" s="310"/>
    </row>
    <row r="139" spans="2:6" ht="15.75" thickBot="1" x14ac:dyDescent="0.3">
      <c r="B139" s="210" t="s">
        <v>171</v>
      </c>
      <c r="C139" s="210" t="s">
        <v>172</v>
      </c>
      <c r="D139" s="210" t="s">
        <v>173</v>
      </c>
      <c r="E139" s="210" t="s">
        <v>174</v>
      </c>
      <c r="F139" s="210" t="s">
        <v>175</v>
      </c>
    </row>
    <row r="140" spans="2:6" ht="15.75" thickBot="1" x14ac:dyDescent="0.3">
      <c r="B140" s="222">
        <v>1</v>
      </c>
      <c r="C140" s="212" t="s">
        <v>452</v>
      </c>
      <c r="D140" s="222">
        <v>362.36</v>
      </c>
      <c r="E140" s="222" t="s">
        <v>177</v>
      </c>
      <c r="F140" s="222" t="s">
        <v>453</v>
      </c>
    </row>
    <row r="141" spans="2:6" ht="15.75" thickBot="1" x14ac:dyDescent="0.3">
      <c r="B141" s="222">
        <v>2</v>
      </c>
      <c r="C141" s="212" t="s">
        <v>454</v>
      </c>
      <c r="D141" s="222">
        <v>1111.03</v>
      </c>
      <c r="E141" s="222" t="s">
        <v>206</v>
      </c>
      <c r="F141" s="222" t="s">
        <v>455</v>
      </c>
    </row>
    <row r="142" spans="2:6" ht="15.75" thickBot="1" x14ac:dyDescent="0.3">
      <c r="B142" s="222">
        <v>3</v>
      </c>
      <c r="C142" s="212" t="s">
        <v>83</v>
      </c>
      <c r="D142" s="222">
        <v>177</v>
      </c>
      <c r="E142" s="222" t="s">
        <v>320</v>
      </c>
      <c r="F142" s="222" t="s">
        <v>456</v>
      </c>
    </row>
    <row r="143" spans="2:6" ht="15.75" thickBot="1" x14ac:dyDescent="0.3">
      <c r="B143" s="222">
        <v>4</v>
      </c>
      <c r="C143" s="212" t="s">
        <v>457</v>
      </c>
      <c r="D143" s="222">
        <v>140.18</v>
      </c>
      <c r="E143" s="222" t="s">
        <v>326</v>
      </c>
      <c r="F143" s="222" t="s">
        <v>455</v>
      </c>
    </row>
    <row r="144" spans="2:6" ht="15.75" thickBot="1" x14ac:dyDescent="0.3">
      <c r="B144" s="222">
        <v>5</v>
      </c>
      <c r="C144" s="212" t="s">
        <v>83</v>
      </c>
      <c r="D144" s="222">
        <v>177</v>
      </c>
      <c r="E144" s="222" t="s">
        <v>330</v>
      </c>
      <c r="F144" s="222" t="s">
        <v>456</v>
      </c>
    </row>
    <row r="145" spans="2:6" ht="15.75" thickBot="1" x14ac:dyDescent="0.3">
      <c r="B145" s="222">
        <v>6</v>
      </c>
      <c r="C145" s="212" t="s">
        <v>458</v>
      </c>
      <c r="D145" s="222">
        <v>200.73</v>
      </c>
      <c r="E145" s="222" t="s">
        <v>360</v>
      </c>
      <c r="F145" s="222" t="s">
        <v>455</v>
      </c>
    </row>
    <row r="146" spans="2:6" ht="15.75" thickBot="1" x14ac:dyDescent="0.3">
      <c r="B146" s="222">
        <v>7</v>
      </c>
      <c r="C146" s="212" t="s">
        <v>452</v>
      </c>
      <c r="D146" s="222">
        <v>41.87</v>
      </c>
      <c r="E146" s="222" t="s">
        <v>459</v>
      </c>
      <c r="F146" s="222" t="s">
        <v>453</v>
      </c>
    </row>
    <row r="147" spans="2:6" ht="15.75" thickBot="1" x14ac:dyDescent="0.3">
      <c r="B147" s="222">
        <v>8</v>
      </c>
      <c r="C147" s="212" t="s">
        <v>460</v>
      </c>
      <c r="D147" s="222">
        <v>54.11</v>
      </c>
      <c r="E147" s="222" t="s">
        <v>459</v>
      </c>
      <c r="F147" s="222" t="s">
        <v>456</v>
      </c>
    </row>
    <row r="148" spans="2:6" ht="15.75" thickBot="1" x14ac:dyDescent="0.3">
      <c r="B148" s="222">
        <v>9</v>
      </c>
      <c r="C148" s="212" t="s">
        <v>457</v>
      </c>
      <c r="D148" s="222">
        <v>489.56</v>
      </c>
      <c r="E148" s="222" t="s">
        <v>179</v>
      </c>
      <c r="F148" s="222" t="s">
        <v>455</v>
      </c>
    </row>
    <row r="149" spans="2:6" ht="15.75" thickBot="1" x14ac:dyDescent="0.3">
      <c r="B149" s="222">
        <v>10</v>
      </c>
      <c r="C149" s="212" t="s">
        <v>461</v>
      </c>
      <c r="D149" s="222">
        <v>177</v>
      </c>
      <c r="E149" s="222" t="s">
        <v>243</v>
      </c>
      <c r="F149" s="222" t="s">
        <v>456</v>
      </c>
    </row>
    <row r="150" spans="2:6" ht="15.75" thickBot="1" x14ac:dyDescent="0.3">
      <c r="B150" s="222">
        <v>11</v>
      </c>
      <c r="C150" s="212" t="s">
        <v>462</v>
      </c>
      <c r="D150" s="222">
        <v>498.29</v>
      </c>
      <c r="E150" s="222" t="s">
        <v>413</v>
      </c>
      <c r="F150" s="222" t="s">
        <v>455</v>
      </c>
    </row>
    <row r="151" spans="2:6" ht="15.75" thickBot="1" x14ac:dyDescent="0.3">
      <c r="B151" s="222">
        <v>12</v>
      </c>
      <c r="C151" s="212" t="s">
        <v>463</v>
      </c>
      <c r="D151" s="222">
        <v>154.83000000000001</v>
      </c>
      <c r="E151" s="222" t="s">
        <v>413</v>
      </c>
      <c r="F151" s="222" t="s">
        <v>327</v>
      </c>
    </row>
    <row r="152" spans="2:6" ht="15.75" thickBot="1" x14ac:dyDescent="0.3">
      <c r="B152" s="222">
        <v>13</v>
      </c>
      <c r="C152" s="212" t="s">
        <v>464</v>
      </c>
      <c r="D152" s="222">
        <v>200</v>
      </c>
      <c r="E152" s="222" t="s">
        <v>277</v>
      </c>
      <c r="F152" s="222" t="s">
        <v>465</v>
      </c>
    </row>
    <row r="153" spans="2:6" ht="16.5" thickBot="1" x14ac:dyDescent="0.3">
      <c r="B153" s="311" t="s">
        <v>182</v>
      </c>
      <c r="C153" s="311"/>
      <c r="D153" s="223">
        <v>3783.96</v>
      </c>
      <c r="E153" s="315"/>
      <c r="F153" s="315"/>
    </row>
    <row r="155" spans="2:6" ht="15.75" thickBot="1" x14ac:dyDescent="0.3">
      <c r="B155" s="310" t="s">
        <v>466</v>
      </c>
      <c r="C155" s="310"/>
      <c r="D155" s="310"/>
      <c r="E155" s="310"/>
      <c r="F155" s="310"/>
    </row>
    <row r="156" spans="2:6" ht="15.75" thickBot="1" x14ac:dyDescent="0.3">
      <c r="B156" s="210" t="s">
        <v>171</v>
      </c>
      <c r="C156" s="210" t="s">
        <v>172</v>
      </c>
      <c r="D156" s="210" t="s">
        <v>173</v>
      </c>
      <c r="E156" s="210" t="s">
        <v>174</v>
      </c>
      <c r="F156" s="210" t="s">
        <v>175</v>
      </c>
    </row>
    <row r="157" spans="2:6" ht="15.75" thickBot="1" x14ac:dyDescent="0.3">
      <c r="B157" s="222">
        <v>1</v>
      </c>
      <c r="C157" s="212" t="s">
        <v>467</v>
      </c>
      <c r="D157" s="222">
        <v>32.6</v>
      </c>
      <c r="E157" s="222" t="s">
        <v>243</v>
      </c>
      <c r="F157" s="222" t="s">
        <v>468</v>
      </c>
    </row>
    <row r="158" spans="2:6" ht="16.5" thickBot="1" x14ac:dyDescent="0.3">
      <c r="B158" s="311" t="s">
        <v>182</v>
      </c>
      <c r="C158" s="311"/>
      <c r="D158" s="223">
        <v>32.6</v>
      </c>
      <c r="E158" s="315"/>
      <c r="F158" s="315"/>
    </row>
    <row r="160" spans="2:6" ht="15.75" thickBot="1" x14ac:dyDescent="0.3">
      <c r="B160" s="310" t="s">
        <v>469</v>
      </c>
      <c r="C160" s="310"/>
      <c r="D160" s="310"/>
      <c r="E160" s="310"/>
      <c r="F160" s="310"/>
    </row>
    <row r="161" spans="2:6" ht="15.75" thickBot="1" x14ac:dyDescent="0.3">
      <c r="B161" s="210" t="s">
        <v>171</v>
      </c>
      <c r="C161" s="210" t="s">
        <v>172</v>
      </c>
      <c r="D161" s="210" t="s">
        <v>173</v>
      </c>
      <c r="E161" s="210" t="s">
        <v>174</v>
      </c>
      <c r="F161" s="210" t="s">
        <v>175</v>
      </c>
    </row>
    <row r="162" spans="2:6" ht="15.75" thickBot="1" x14ac:dyDescent="0.3">
      <c r="B162" s="222">
        <v>1</v>
      </c>
      <c r="C162" s="212" t="s">
        <v>470</v>
      </c>
      <c r="D162" s="222">
        <v>409.4</v>
      </c>
      <c r="E162" s="222" t="s">
        <v>471</v>
      </c>
      <c r="F162" s="222" t="s">
        <v>472</v>
      </c>
    </row>
    <row r="163" spans="2:6" ht="15.75" thickBot="1" x14ac:dyDescent="0.3">
      <c r="B163" s="222">
        <v>2</v>
      </c>
      <c r="C163" s="212" t="s">
        <v>473</v>
      </c>
      <c r="D163" s="222">
        <v>48</v>
      </c>
      <c r="E163" s="222" t="s">
        <v>459</v>
      </c>
      <c r="F163" s="222" t="s">
        <v>474</v>
      </c>
    </row>
    <row r="164" spans="2:6" ht="15.75" thickBot="1" x14ac:dyDescent="0.3">
      <c r="B164" s="222">
        <v>3</v>
      </c>
      <c r="C164" s="212" t="s">
        <v>475</v>
      </c>
      <c r="D164" s="222">
        <v>525</v>
      </c>
      <c r="E164" s="222" t="s">
        <v>191</v>
      </c>
      <c r="F164" s="222" t="s">
        <v>476</v>
      </c>
    </row>
    <row r="165" spans="2:6" ht="15.75" thickBot="1" x14ac:dyDescent="0.3">
      <c r="B165" s="222">
        <v>4</v>
      </c>
      <c r="C165" s="212" t="s">
        <v>477</v>
      </c>
      <c r="D165" s="222">
        <v>387</v>
      </c>
      <c r="E165" s="222" t="s">
        <v>179</v>
      </c>
      <c r="F165" s="222" t="s">
        <v>478</v>
      </c>
    </row>
    <row r="166" spans="2:6" ht="15.75" thickBot="1" x14ac:dyDescent="0.3">
      <c r="B166" s="222">
        <v>5</v>
      </c>
      <c r="C166" s="212" t="s">
        <v>473</v>
      </c>
      <c r="D166" s="222">
        <v>24</v>
      </c>
      <c r="E166" s="222" t="s">
        <v>437</v>
      </c>
      <c r="F166" s="222" t="s">
        <v>474</v>
      </c>
    </row>
    <row r="167" spans="2:6" ht="15.75" thickBot="1" x14ac:dyDescent="0.3">
      <c r="B167" s="222">
        <v>6</v>
      </c>
      <c r="C167" s="212" t="s">
        <v>479</v>
      </c>
      <c r="D167" s="222">
        <v>562.5</v>
      </c>
      <c r="E167" s="222" t="s">
        <v>243</v>
      </c>
      <c r="F167" s="222" t="s">
        <v>480</v>
      </c>
    </row>
    <row r="168" spans="2:6" ht="15.75" thickBot="1" x14ac:dyDescent="0.3">
      <c r="B168" s="222">
        <v>7</v>
      </c>
      <c r="C168" s="212" t="s">
        <v>481</v>
      </c>
      <c r="D168" s="222">
        <v>2544</v>
      </c>
      <c r="E168" s="222" t="s">
        <v>243</v>
      </c>
      <c r="F168" s="222" t="s">
        <v>482</v>
      </c>
    </row>
    <row r="169" spans="2:6" ht="16.5" thickBot="1" x14ac:dyDescent="0.3">
      <c r="B169" s="311" t="s">
        <v>182</v>
      </c>
      <c r="C169" s="311"/>
      <c r="D169" s="223">
        <v>4499.8999999999996</v>
      </c>
      <c r="E169" s="315"/>
      <c r="F169" s="315"/>
    </row>
    <row r="171" spans="2:6" ht="15.75" thickBot="1" x14ac:dyDescent="0.3">
      <c r="B171" s="310" t="s">
        <v>483</v>
      </c>
      <c r="C171" s="310"/>
      <c r="D171" s="310"/>
      <c r="E171" s="310"/>
      <c r="F171" s="310"/>
    </row>
    <row r="172" spans="2:6" ht="15.75" thickBot="1" x14ac:dyDescent="0.3">
      <c r="B172" s="210" t="s">
        <v>171</v>
      </c>
      <c r="C172" s="210" t="s">
        <v>172</v>
      </c>
      <c r="D172" s="210" t="s">
        <v>173</v>
      </c>
      <c r="E172" s="210" t="s">
        <v>174</v>
      </c>
      <c r="F172" s="210" t="s">
        <v>175</v>
      </c>
    </row>
    <row r="173" spans="2:6" ht="15.75" thickBot="1" x14ac:dyDescent="0.3">
      <c r="B173" s="222">
        <v>1</v>
      </c>
      <c r="C173" s="212" t="s">
        <v>484</v>
      </c>
      <c r="D173" s="222">
        <v>2519.6</v>
      </c>
      <c r="E173" s="222" t="s">
        <v>459</v>
      </c>
      <c r="F173" s="222" t="s">
        <v>485</v>
      </c>
    </row>
    <row r="174" spans="2:6" ht="15.75" thickBot="1" x14ac:dyDescent="0.3">
      <c r="B174" s="222">
        <v>2</v>
      </c>
      <c r="C174" s="212" t="s">
        <v>484</v>
      </c>
      <c r="D174" s="222">
        <v>2024.62</v>
      </c>
      <c r="E174" s="222" t="s">
        <v>243</v>
      </c>
      <c r="F174" s="222" t="s">
        <v>485</v>
      </c>
    </row>
    <row r="175" spans="2:6" ht="15.75" thickBot="1" x14ac:dyDescent="0.3">
      <c r="B175" s="222">
        <v>3</v>
      </c>
      <c r="C175" s="212" t="s">
        <v>484</v>
      </c>
      <c r="D175" s="222">
        <v>2654.48</v>
      </c>
      <c r="E175" s="222" t="s">
        <v>312</v>
      </c>
      <c r="F175" s="222" t="s">
        <v>485</v>
      </c>
    </row>
    <row r="176" spans="2:6" ht="16.5" thickBot="1" x14ac:dyDescent="0.3">
      <c r="B176" s="315"/>
      <c r="C176" s="315"/>
      <c r="D176" s="223">
        <v>7198.7</v>
      </c>
      <c r="E176" s="315"/>
      <c r="F176" s="315"/>
    </row>
    <row r="178" spans="2:6" ht="15.75" thickBot="1" x14ac:dyDescent="0.3">
      <c r="B178" s="310" t="s">
        <v>486</v>
      </c>
      <c r="C178" s="310"/>
      <c r="D178" s="310"/>
      <c r="E178" s="310"/>
      <c r="F178" s="310"/>
    </row>
    <row r="179" spans="2:6" ht="15.75" thickBot="1" x14ac:dyDescent="0.3">
      <c r="B179" s="210" t="s">
        <v>171</v>
      </c>
      <c r="C179" s="210" t="s">
        <v>172</v>
      </c>
      <c r="D179" s="210" t="s">
        <v>173</v>
      </c>
      <c r="E179" s="210" t="s">
        <v>174</v>
      </c>
      <c r="F179" s="210" t="s">
        <v>175</v>
      </c>
    </row>
    <row r="180" spans="2:6" ht="15.75" thickBot="1" x14ac:dyDescent="0.3">
      <c r="B180" s="222">
        <v>1</v>
      </c>
      <c r="C180" s="212" t="s">
        <v>487</v>
      </c>
      <c r="D180" s="222">
        <v>25</v>
      </c>
      <c r="E180" s="222" t="s">
        <v>243</v>
      </c>
      <c r="F180" s="222" t="s">
        <v>316</v>
      </c>
    </row>
    <row r="181" spans="2:6" ht="15.75" thickBot="1" x14ac:dyDescent="0.3">
      <c r="B181" s="222">
        <v>2</v>
      </c>
      <c r="C181" s="212" t="s">
        <v>487</v>
      </c>
      <c r="D181" s="222">
        <v>10</v>
      </c>
      <c r="E181" s="222" t="s">
        <v>243</v>
      </c>
      <c r="F181" s="222" t="s">
        <v>316</v>
      </c>
    </row>
    <row r="182" spans="2:6" ht="15.75" thickBot="1" x14ac:dyDescent="0.3">
      <c r="B182" s="222">
        <v>3</v>
      </c>
      <c r="C182" s="212" t="s">
        <v>487</v>
      </c>
      <c r="D182" s="222">
        <v>40</v>
      </c>
      <c r="E182" s="222" t="s">
        <v>243</v>
      </c>
      <c r="F182" s="222" t="s">
        <v>316</v>
      </c>
    </row>
    <row r="183" spans="2:6" ht="16.5" thickBot="1" x14ac:dyDescent="0.3">
      <c r="B183" s="311" t="s">
        <v>182</v>
      </c>
      <c r="C183" s="311"/>
      <c r="D183" s="223">
        <v>75</v>
      </c>
      <c r="E183" s="315"/>
      <c r="F183" s="315"/>
    </row>
    <row r="185" spans="2:6" ht="15.75" thickBot="1" x14ac:dyDescent="0.3">
      <c r="B185" s="310" t="s">
        <v>488</v>
      </c>
      <c r="C185" s="310"/>
      <c r="D185" s="310"/>
      <c r="E185" s="310"/>
      <c r="F185" s="310"/>
    </row>
    <row r="186" spans="2:6" ht="15.75" thickBot="1" x14ac:dyDescent="0.3">
      <c r="B186" s="210" t="s">
        <v>171</v>
      </c>
      <c r="C186" s="210" t="s">
        <v>172</v>
      </c>
      <c r="D186" s="210" t="s">
        <v>173</v>
      </c>
      <c r="E186" s="210" t="s">
        <v>174</v>
      </c>
      <c r="F186" s="210" t="s">
        <v>175</v>
      </c>
    </row>
    <row r="187" spans="2:6" ht="15.75" thickBot="1" x14ac:dyDescent="0.3">
      <c r="B187" s="222">
        <v>1</v>
      </c>
      <c r="C187" s="212" t="s">
        <v>489</v>
      </c>
      <c r="D187" s="222">
        <v>10</v>
      </c>
      <c r="E187" s="222" t="s">
        <v>243</v>
      </c>
      <c r="F187" s="222" t="s">
        <v>490</v>
      </c>
    </row>
    <row r="188" spans="2:6" ht="16.5" thickBot="1" x14ac:dyDescent="0.3">
      <c r="B188" s="315"/>
      <c r="C188" s="315"/>
      <c r="D188" s="223">
        <v>10</v>
      </c>
      <c r="E188" s="315"/>
      <c r="F188" s="315"/>
    </row>
    <row r="190" spans="2:6" ht="15.75" thickBot="1" x14ac:dyDescent="0.3">
      <c r="B190" s="310" t="s">
        <v>491</v>
      </c>
      <c r="C190" s="310"/>
      <c r="D190" s="310"/>
      <c r="E190" s="310"/>
      <c r="F190" s="310"/>
    </row>
    <row r="191" spans="2:6" ht="15.75" thickBot="1" x14ac:dyDescent="0.3">
      <c r="B191" s="210" t="s">
        <v>171</v>
      </c>
      <c r="C191" s="210" t="s">
        <v>172</v>
      </c>
      <c r="D191" s="210" t="s">
        <v>173</v>
      </c>
      <c r="E191" s="210" t="s">
        <v>174</v>
      </c>
      <c r="F191" s="210" t="s">
        <v>175</v>
      </c>
    </row>
    <row r="192" spans="2:6" ht="15.75" thickBot="1" x14ac:dyDescent="0.3">
      <c r="B192" s="222">
        <v>1</v>
      </c>
      <c r="C192" s="212" t="s">
        <v>492</v>
      </c>
      <c r="D192" s="222">
        <v>838.22</v>
      </c>
      <c r="E192" s="222" t="s">
        <v>435</v>
      </c>
      <c r="F192" s="222" t="s">
        <v>493</v>
      </c>
    </row>
    <row r="193" spans="2:6" ht="15.75" thickBot="1" x14ac:dyDescent="0.3">
      <c r="B193" s="222">
        <v>2</v>
      </c>
      <c r="C193" s="212" t="s">
        <v>492</v>
      </c>
      <c r="D193" s="222">
        <v>1474</v>
      </c>
      <c r="E193" s="222" t="s">
        <v>459</v>
      </c>
      <c r="F193" s="222" t="s">
        <v>493</v>
      </c>
    </row>
    <row r="194" spans="2:6" ht="15.75" thickBot="1" x14ac:dyDescent="0.3">
      <c r="B194" s="222">
        <v>3</v>
      </c>
      <c r="C194" s="212" t="s">
        <v>494</v>
      </c>
      <c r="D194" s="222">
        <v>206.07</v>
      </c>
      <c r="E194" s="222" t="s">
        <v>246</v>
      </c>
      <c r="F194" s="222" t="s">
        <v>495</v>
      </c>
    </row>
    <row r="195" spans="2:6" ht="15.75" thickBot="1" x14ac:dyDescent="0.3">
      <c r="B195" s="222">
        <v>4</v>
      </c>
      <c r="C195" s="212" t="s">
        <v>496</v>
      </c>
      <c r="D195" s="222">
        <v>1783.18</v>
      </c>
      <c r="E195" s="222" t="s">
        <v>277</v>
      </c>
      <c r="F195" s="222" t="s">
        <v>493</v>
      </c>
    </row>
    <row r="196" spans="2:6" ht="15.75" thickBot="1" x14ac:dyDescent="0.3">
      <c r="B196" s="222">
        <v>5</v>
      </c>
      <c r="C196" s="212" t="s">
        <v>494</v>
      </c>
      <c r="D196" s="222">
        <v>340.72</v>
      </c>
      <c r="E196" s="222" t="s">
        <v>277</v>
      </c>
      <c r="F196" s="222" t="s">
        <v>497</v>
      </c>
    </row>
    <row r="197" spans="2:6" ht="15.75" thickBot="1" x14ac:dyDescent="0.3">
      <c r="B197" s="222">
        <v>6</v>
      </c>
      <c r="C197" s="212" t="s">
        <v>494</v>
      </c>
      <c r="D197" s="222">
        <v>241.4</v>
      </c>
      <c r="E197" s="222" t="s">
        <v>277</v>
      </c>
      <c r="F197" s="222" t="s">
        <v>493</v>
      </c>
    </row>
    <row r="198" spans="2:6" ht="16.5" thickBot="1" x14ac:dyDescent="0.3">
      <c r="B198" s="311" t="s">
        <v>182</v>
      </c>
      <c r="C198" s="311"/>
      <c r="D198" s="223">
        <v>4883.59</v>
      </c>
      <c r="E198" s="315"/>
      <c r="F198" s="315"/>
    </row>
    <row r="200" spans="2:6" ht="15.75" thickBot="1" x14ac:dyDescent="0.3">
      <c r="B200" s="310" t="s">
        <v>498</v>
      </c>
      <c r="C200" s="310"/>
      <c r="D200" s="310"/>
      <c r="E200" s="310"/>
      <c r="F200" s="310"/>
    </row>
    <row r="201" spans="2:6" ht="15.75" thickBot="1" x14ac:dyDescent="0.3">
      <c r="B201" s="210" t="s">
        <v>171</v>
      </c>
      <c r="C201" s="210" t="s">
        <v>172</v>
      </c>
      <c r="D201" s="210" t="s">
        <v>173</v>
      </c>
      <c r="E201" s="210" t="s">
        <v>174</v>
      </c>
      <c r="F201" s="210" t="s">
        <v>175</v>
      </c>
    </row>
    <row r="202" spans="2:6" ht="15.75" thickBot="1" x14ac:dyDescent="0.3">
      <c r="B202" s="222">
        <v>1</v>
      </c>
      <c r="C202" s="212" t="s">
        <v>499</v>
      </c>
      <c r="D202" s="222">
        <v>15885</v>
      </c>
      <c r="E202" s="222" t="s">
        <v>201</v>
      </c>
      <c r="F202" s="222" t="s">
        <v>500</v>
      </c>
    </row>
    <row r="203" spans="2:6" ht="15.75" thickBot="1" x14ac:dyDescent="0.3">
      <c r="B203" s="222">
        <v>2</v>
      </c>
      <c r="C203" s="212" t="s">
        <v>499</v>
      </c>
      <c r="D203" s="222">
        <v>15885</v>
      </c>
      <c r="E203" s="222" t="s">
        <v>191</v>
      </c>
      <c r="F203" s="222" t="s">
        <v>500</v>
      </c>
    </row>
    <row r="204" spans="2:6" ht="15.75" thickBot="1" x14ac:dyDescent="0.3">
      <c r="B204" s="222">
        <v>3</v>
      </c>
      <c r="C204" s="212" t="s">
        <v>501</v>
      </c>
      <c r="D204" s="222">
        <v>15885</v>
      </c>
      <c r="E204" s="222" t="s">
        <v>277</v>
      </c>
      <c r="F204" s="222" t="s">
        <v>500</v>
      </c>
    </row>
    <row r="205" spans="2:6" ht="16.5" thickBot="1" x14ac:dyDescent="0.3">
      <c r="B205" s="311" t="s">
        <v>182</v>
      </c>
      <c r="C205" s="311"/>
      <c r="D205" s="223">
        <v>47655</v>
      </c>
      <c r="E205" s="315"/>
      <c r="F205" s="315"/>
    </row>
    <row r="207" spans="2:6" ht="15.75" thickBot="1" x14ac:dyDescent="0.3">
      <c r="B207" s="310" t="s">
        <v>502</v>
      </c>
      <c r="C207" s="310"/>
      <c r="D207" s="310"/>
      <c r="E207" s="310"/>
      <c r="F207" s="310"/>
    </row>
    <row r="208" spans="2:6" ht="15.75" thickBot="1" x14ac:dyDescent="0.3">
      <c r="B208" s="210" t="s">
        <v>171</v>
      </c>
      <c r="C208" s="210" t="s">
        <v>172</v>
      </c>
      <c r="D208" s="210" t="s">
        <v>173</v>
      </c>
      <c r="E208" s="210" t="s">
        <v>174</v>
      </c>
      <c r="F208" s="210" t="s">
        <v>175</v>
      </c>
    </row>
    <row r="209" spans="2:6" ht="15.75" thickBot="1" x14ac:dyDescent="0.3">
      <c r="B209" s="222">
        <v>1</v>
      </c>
      <c r="C209" s="212" t="s">
        <v>503</v>
      </c>
      <c r="D209" s="222">
        <v>613.6</v>
      </c>
      <c r="E209" s="222" t="s">
        <v>330</v>
      </c>
      <c r="F209" s="222" t="s">
        <v>456</v>
      </c>
    </row>
    <row r="210" spans="2:6" ht="15.75" thickBot="1" x14ac:dyDescent="0.3">
      <c r="B210" s="222">
        <v>2</v>
      </c>
      <c r="C210" s="212" t="s">
        <v>504</v>
      </c>
      <c r="D210" s="222">
        <v>590</v>
      </c>
      <c r="E210" s="222" t="s">
        <v>330</v>
      </c>
      <c r="F210" s="222" t="s">
        <v>465</v>
      </c>
    </row>
    <row r="211" spans="2:6" ht="15.75" thickBot="1" x14ac:dyDescent="0.3">
      <c r="B211" s="222">
        <v>3</v>
      </c>
      <c r="C211" s="212" t="s">
        <v>505</v>
      </c>
      <c r="D211" s="222">
        <v>613.6</v>
      </c>
      <c r="E211" s="222" t="s">
        <v>435</v>
      </c>
      <c r="F211" s="222" t="s">
        <v>456</v>
      </c>
    </row>
    <row r="212" spans="2:6" ht="15.75" thickBot="1" x14ac:dyDescent="0.3">
      <c r="B212" s="222">
        <v>4</v>
      </c>
      <c r="C212" s="212" t="s">
        <v>506</v>
      </c>
      <c r="D212" s="222">
        <v>1339</v>
      </c>
      <c r="E212" s="222" t="s">
        <v>435</v>
      </c>
      <c r="F212" s="222" t="s">
        <v>468</v>
      </c>
    </row>
    <row r="213" spans="2:6" ht="15.75" thickBot="1" x14ac:dyDescent="0.3">
      <c r="B213" s="222">
        <v>5</v>
      </c>
      <c r="C213" s="212" t="s">
        <v>507</v>
      </c>
      <c r="D213" s="222">
        <v>590</v>
      </c>
      <c r="E213" s="222" t="s">
        <v>191</v>
      </c>
      <c r="F213" s="222" t="s">
        <v>465</v>
      </c>
    </row>
    <row r="214" spans="2:6" ht="15.75" thickBot="1" x14ac:dyDescent="0.3">
      <c r="B214" s="222">
        <v>6</v>
      </c>
      <c r="C214" s="212" t="s">
        <v>508</v>
      </c>
      <c r="D214" s="222">
        <v>1339</v>
      </c>
      <c r="E214" s="222" t="s">
        <v>218</v>
      </c>
      <c r="F214" s="222" t="s">
        <v>468</v>
      </c>
    </row>
    <row r="215" spans="2:6" ht="15.75" thickBot="1" x14ac:dyDescent="0.3">
      <c r="B215" s="222">
        <v>7</v>
      </c>
      <c r="C215" s="212" t="s">
        <v>509</v>
      </c>
      <c r="D215" s="222">
        <v>613.6</v>
      </c>
      <c r="E215" s="222" t="s">
        <v>243</v>
      </c>
      <c r="F215" s="222" t="s">
        <v>456</v>
      </c>
    </row>
    <row r="216" spans="2:6" ht="15.75" thickBot="1" x14ac:dyDescent="0.3">
      <c r="B216" s="222">
        <v>8</v>
      </c>
      <c r="C216" s="212" t="s">
        <v>507</v>
      </c>
      <c r="D216" s="222">
        <v>590</v>
      </c>
      <c r="E216" s="222" t="s">
        <v>277</v>
      </c>
      <c r="F216" s="222" t="s">
        <v>465</v>
      </c>
    </row>
    <row r="217" spans="2:6" ht="16.5" thickBot="1" x14ac:dyDescent="0.3">
      <c r="B217" s="311" t="s">
        <v>182</v>
      </c>
      <c r="C217" s="311"/>
      <c r="D217" s="223">
        <v>6288.8</v>
      </c>
      <c r="E217" s="315"/>
      <c r="F217" s="315"/>
    </row>
    <row r="219" spans="2:6" ht="15.75" thickBot="1" x14ac:dyDescent="0.3">
      <c r="B219" s="310" t="s">
        <v>510</v>
      </c>
      <c r="C219" s="310"/>
      <c r="D219" s="310"/>
      <c r="E219" s="310"/>
      <c r="F219" s="310"/>
    </row>
    <row r="220" spans="2:6" ht="15.75" thickBot="1" x14ac:dyDescent="0.3">
      <c r="B220" s="210" t="s">
        <v>171</v>
      </c>
      <c r="C220" s="210" t="s">
        <v>172</v>
      </c>
      <c r="D220" s="210" t="s">
        <v>173</v>
      </c>
      <c r="E220" s="210" t="s">
        <v>174</v>
      </c>
      <c r="F220" s="210" t="s">
        <v>175</v>
      </c>
    </row>
    <row r="221" spans="2:6" ht="15.75" thickBot="1" x14ac:dyDescent="0.3">
      <c r="B221" s="222">
        <v>1</v>
      </c>
      <c r="C221" s="212" t="s">
        <v>511</v>
      </c>
      <c r="D221" s="222">
        <v>995.92</v>
      </c>
      <c r="E221" s="222" t="s">
        <v>471</v>
      </c>
      <c r="F221" s="222" t="s">
        <v>512</v>
      </c>
    </row>
    <row r="222" spans="2:6" ht="15.75" thickBot="1" x14ac:dyDescent="0.3">
      <c r="B222" s="222">
        <v>2</v>
      </c>
      <c r="C222" s="212" t="s">
        <v>511</v>
      </c>
      <c r="D222" s="222">
        <v>995.92</v>
      </c>
      <c r="E222" s="222" t="s">
        <v>179</v>
      </c>
      <c r="F222" s="222" t="s">
        <v>512</v>
      </c>
    </row>
    <row r="223" spans="2:6" ht="15.75" thickBot="1" x14ac:dyDescent="0.3">
      <c r="B223" s="222">
        <v>3</v>
      </c>
      <c r="C223" s="212" t="s">
        <v>511</v>
      </c>
      <c r="D223" s="222">
        <v>995.92</v>
      </c>
      <c r="E223" s="222" t="s">
        <v>243</v>
      </c>
      <c r="F223" s="222" t="s">
        <v>512</v>
      </c>
    </row>
    <row r="224" spans="2:6" ht="16.5" thickBot="1" x14ac:dyDescent="0.3">
      <c r="B224" s="311" t="s">
        <v>182</v>
      </c>
      <c r="C224" s="311"/>
      <c r="D224" s="223">
        <v>2987.76</v>
      </c>
      <c r="E224" s="315"/>
      <c r="F224" s="315"/>
    </row>
    <row r="226" spans="2:6" ht="15.75" thickBot="1" x14ac:dyDescent="0.3">
      <c r="B226" s="310" t="s">
        <v>513</v>
      </c>
      <c r="C226" s="310"/>
      <c r="D226" s="310"/>
      <c r="E226" s="310"/>
      <c r="F226" s="310"/>
    </row>
    <row r="227" spans="2:6" ht="15.75" thickBot="1" x14ac:dyDescent="0.3">
      <c r="B227" s="210" t="s">
        <v>171</v>
      </c>
      <c r="C227" s="210" t="s">
        <v>172</v>
      </c>
      <c r="D227" s="210" t="s">
        <v>173</v>
      </c>
      <c r="E227" s="210" t="s">
        <v>174</v>
      </c>
      <c r="F227" s="210" t="s">
        <v>175</v>
      </c>
    </row>
    <row r="228" spans="2:6" ht="15.75" thickBot="1" x14ac:dyDescent="0.3">
      <c r="B228" s="222">
        <v>1</v>
      </c>
      <c r="C228" s="212" t="s">
        <v>514</v>
      </c>
      <c r="D228" s="222">
        <v>90</v>
      </c>
      <c r="E228" s="222" t="s">
        <v>315</v>
      </c>
      <c r="F228" s="222" t="s">
        <v>515</v>
      </c>
    </row>
    <row r="229" spans="2:6" ht="15.75" thickBot="1" x14ac:dyDescent="0.3">
      <c r="B229" s="222">
        <v>2</v>
      </c>
      <c r="C229" s="212" t="s">
        <v>514</v>
      </c>
      <c r="D229" s="222">
        <v>185.64</v>
      </c>
      <c r="E229" s="222" t="s">
        <v>516</v>
      </c>
      <c r="F229" s="222" t="s">
        <v>517</v>
      </c>
    </row>
    <row r="230" spans="2:6" ht="15.75" thickBot="1" x14ac:dyDescent="0.3">
      <c r="B230" s="222">
        <v>3</v>
      </c>
      <c r="C230" s="212" t="s">
        <v>514</v>
      </c>
      <c r="D230" s="222">
        <v>200</v>
      </c>
      <c r="E230" s="222" t="s">
        <v>516</v>
      </c>
      <c r="F230" s="222" t="s">
        <v>518</v>
      </c>
    </row>
    <row r="231" spans="2:6" ht="15.75" thickBot="1" x14ac:dyDescent="0.3">
      <c r="B231" s="222">
        <v>4</v>
      </c>
      <c r="C231" s="212" t="s">
        <v>514</v>
      </c>
      <c r="D231" s="222">
        <v>200</v>
      </c>
      <c r="E231" s="222" t="s">
        <v>360</v>
      </c>
      <c r="F231" s="222" t="s">
        <v>518</v>
      </c>
    </row>
    <row r="232" spans="2:6" ht="15.75" thickBot="1" x14ac:dyDescent="0.3">
      <c r="B232" s="222">
        <v>5</v>
      </c>
      <c r="C232" s="212" t="s">
        <v>514</v>
      </c>
      <c r="D232" s="222">
        <v>180</v>
      </c>
      <c r="E232" s="222" t="s">
        <v>360</v>
      </c>
      <c r="F232" s="222" t="s">
        <v>515</v>
      </c>
    </row>
    <row r="233" spans="2:6" ht="15.75" thickBot="1" x14ac:dyDescent="0.3">
      <c r="B233" s="222">
        <v>6</v>
      </c>
      <c r="C233" s="212" t="s">
        <v>514</v>
      </c>
      <c r="D233" s="222">
        <v>100</v>
      </c>
      <c r="E233" s="222" t="s">
        <v>360</v>
      </c>
      <c r="F233" s="222" t="s">
        <v>518</v>
      </c>
    </row>
    <row r="234" spans="2:6" ht="15.75" thickBot="1" x14ac:dyDescent="0.3">
      <c r="B234" s="222">
        <v>7</v>
      </c>
      <c r="C234" s="212" t="s">
        <v>514</v>
      </c>
      <c r="D234" s="222">
        <v>120</v>
      </c>
      <c r="E234" s="222" t="s">
        <v>384</v>
      </c>
      <c r="F234" s="222" t="s">
        <v>519</v>
      </c>
    </row>
    <row r="235" spans="2:6" ht="15.75" thickBot="1" x14ac:dyDescent="0.3">
      <c r="B235" s="222">
        <v>8</v>
      </c>
      <c r="C235" s="212" t="s">
        <v>514</v>
      </c>
      <c r="D235" s="222">
        <v>240</v>
      </c>
      <c r="E235" s="222" t="s">
        <v>384</v>
      </c>
      <c r="F235" s="222" t="s">
        <v>519</v>
      </c>
    </row>
    <row r="236" spans="2:6" ht="15.75" thickBot="1" x14ac:dyDescent="0.3">
      <c r="B236" s="222">
        <v>9</v>
      </c>
      <c r="C236" s="212" t="s">
        <v>514</v>
      </c>
      <c r="D236" s="222">
        <v>117.6</v>
      </c>
      <c r="E236" s="222" t="s">
        <v>185</v>
      </c>
      <c r="F236" s="222" t="s">
        <v>517</v>
      </c>
    </row>
    <row r="237" spans="2:6" ht="15.75" thickBot="1" x14ac:dyDescent="0.3">
      <c r="B237" s="222">
        <v>10</v>
      </c>
      <c r="C237" s="212" t="s">
        <v>514</v>
      </c>
      <c r="D237" s="222">
        <v>180</v>
      </c>
      <c r="E237" s="222" t="s">
        <v>185</v>
      </c>
      <c r="F237" s="222" t="s">
        <v>515</v>
      </c>
    </row>
    <row r="238" spans="2:6" ht="15.75" thickBot="1" x14ac:dyDescent="0.3">
      <c r="B238" s="222">
        <v>11</v>
      </c>
      <c r="C238" s="212" t="s">
        <v>514</v>
      </c>
      <c r="D238" s="222">
        <v>90</v>
      </c>
      <c r="E238" s="222" t="s">
        <v>185</v>
      </c>
      <c r="F238" s="222" t="s">
        <v>515</v>
      </c>
    </row>
    <row r="239" spans="2:6" ht="15.75" thickBot="1" x14ac:dyDescent="0.3">
      <c r="B239" s="222">
        <v>12</v>
      </c>
      <c r="C239" s="212" t="s">
        <v>514</v>
      </c>
      <c r="D239" s="222">
        <v>504</v>
      </c>
      <c r="E239" s="222" t="s">
        <v>364</v>
      </c>
      <c r="F239" s="222" t="s">
        <v>517</v>
      </c>
    </row>
    <row r="240" spans="2:6" ht="16.5" thickBot="1" x14ac:dyDescent="0.3">
      <c r="B240" s="311" t="s">
        <v>182</v>
      </c>
      <c r="C240" s="311"/>
      <c r="D240" s="223">
        <v>2207.2399999999998</v>
      </c>
      <c r="E240" s="315"/>
      <c r="F240" s="315"/>
    </row>
    <row r="242" spans="2:6" ht="15.75" thickBot="1" x14ac:dyDescent="0.3">
      <c r="B242" s="310" t="s">
        <v>333</v>
      </c>
      <c r="C242" s="310"/>
      <c r="D242" s="310"/>
      <c r="E242" s="310"/>
      <c r="F242" s="310"/>
    </row>
    <row r="243" spans="2:6" ht="15.75" thickBot="1" x14ac:dyDescent="0.3">
      <c r="B243" s="210" t="s">
        <v>171</v>
      </c>
      <c r="C243" s="210" t="s">
        <v>172</v>
      </c>
      <c r="D243" s="210" t="s">
        <v>173</v>
      </c>
      <c r="E243" s="210" t="s">
        <v>174</v>
      </c>
      <c r="F243" s="210" t="s">
        <v>175</v>
      </c>
    </row>
    <row r="244" spans="2:6" ht="15.75" thickBot="1" x14ac:dyDescent="0.3">
      <c r="B244" s="222">
        <v>1</v>
      </c>
      <c r="C244" s="212" t="s">
        <v>520</v>
      </c>
      <c r="D244" s="222">
        <v>13</v>
      </c>
      <c r="E244" s="222" t="s">
        <v>315</v>
      </c>
      <c r="F244" s="222" t="s">
        <v>335</v>
      </c>
    </row>
    <row r="245" spans="2:6" ht="15.75" thickBot="1" x14ac:dyDescent="0.3">
      <c r="B245" s="222">
        <v>2</v>
      </c>
      <c r="C245" s="212" t="s">
        <v>521</v>
      </c>
      <c r="D245" s="222">
        <v>18</v>
      </c>
      <c r="E245" s="222" t="s">
        <v>315</v>
      </c>
      <c r="F245" s="222" t="s">
        <v>335</v>
      </c>
    </row>
    <row r="246" spans="2:6" ht="15.75" thickBot="1" x14ac:dyDescent="0.3">
      <c r="B246" s="222">
        <v>3</v>
      </c>
      <c r="C246" s="212" t="s">
        <v>521</v>
      </c>
      <c r="D246" s="222">
        <v>20</v>
      </c>
      <c r="E246" s="222" t="s">
        <v>315</v>
      </c>
      <c r="F246" s="222" t="s">
        <v>335</v>
      </c>
    </row>
    <row r="247" spans="2:6" ht="15.75" thickBot="1" x14ac:dyDescent="0.3">
      <c r="B247" s="222">
        <v>4</v>
      </c>
      <c r="C247" s="212" t="s">
        <v>521</v>
      </c>
      <c r="D247" s="222">
        <v>15</v>
      </c>
      <c r="E247" s="222" t="s">
        <v>315</v>
      </c>
      <c r="F247" s="222" t="s">
        <v>335</v>
      </c>
    </row>
    <row r="248" spans="2:6" ht="15.75" thickBot="1" x14ac:dyDescent="0.3">
      <c r="B248" s="222">
        <v>5</v>
      </c>
      <c r="C248" s="212" t="s">
        <v>522</v>
      </c>
      <c r="D248" s="222">
        <v>18</v>
      </c>
      <c r="E248" s="222" t="s">
        <v>516</v>
      </c>
      <c r="F248" s="222" t="s">
        <v>335</v>
      </c>
    </row>
    <row r="249" spans="2:6" ht="15.75" thickBot="1" x14ac:dyDescent="0.3">
      <c r="B249" s="222">
        <v>6</v>
      </c>
      <c r="C249" s="212" t="s">
        <v>523</v>
      </c>
      <c r="D249" s="222">
        <v>84.6</v>
      </c>
      <c r="E249" s="222" t="s">
        <v>277</v>
      </c>
      <c r="F249" s="222" t="s">
        <v>339</v>
      </c>
    </row>
    <row r="250" spans="2:6" ht="16.5" thickBot="1" x14ac:dyDescent="0.3">
      <c r="B250" s="311" t="s">
        <v>182</v>
      </c>
      <c r="C250" s="311"/>
      <c r="D250" s="223">
        <v>168.6</v>
      </c>
      <c r="E250" s="315"/>
      <c r="F250" s="315"/>
    </row>
    <row r="256" spans="2:6" x14ac:dyDescent="0.25">
      <c r="C256" s="220" t="s">
        <v>373</v>
      </c>
      <c r="D256" s="221">
        <f>D12</f>
        <v>513276.14</v>
      </c>
    </row>
    <row r="257" spans="3:4" x14ac:dyDescent="0.25">
      <c r="C257" s="220" t="s">
        <v>374</v>
      </c>
      <c r="D257" s="221">
        <f>D17+D54+D77+D93+D136+D153+D169+D183+D188+D198+D205+D217+D224+D240+D250+D176+D158</f>
        <v>95315.940000000017</v>
      </c>
    </row>
    <row r="258" spans="3:4" x14ac:dyDescent="0.25">
      <c r="C258" s="220" t="s">
        <v>524</v>
      </c>
      <c r="D258" s="221">
        <f>D101+D108+D115+D122+D129</f>
        <v>63589.89</v>
      </c>
    </row>
    <row r="259" spans="3:4" x14ac:dyDescent="0.25">
      <c r="C259" s="220" t="s">
        <v>375</v>
      </c>
      <c r="D259" s="221">
        <f>16270.05-14713.15</f>
        <v>1556.8999999999996</v>
      </c>
    </row>
    <row r="260" spans="3:4" x14ac:dyDescent="0.25">
      <c r="C260" s="220" t="s">
        <v>525</v>
      </c>
      <c r="D260" s="221">
        <v>1000</v>
      </c>
    </row>
    <row r="261" spans="3:4" x14ac:dyDescent="0.25">
      <c r="C261" s="220" t="s">
        <v>376</v>
      </c>
      <c r="D261" s="221">
        <f>SUM(D256:D260)</f>
        <v>674738.87000000011</v>
      </c>
    </row>
    <row r="263" spans="3:4" x14ac:dyDescent="0.25">
      <c r="D263" s="226"/>
    </row>
  </sheetData>
  <mergeCells count="72">
    <mergeCell ref="B226:F226"/>
    <mergeCell ref="B240:C240"/>
    <mergeCell ref="E240:F240"/>
    <mergeCell ref="B242:F242"/>
    <mergeCell ref="B250:C250"/>
    <mergeCell ref="E250:F250"/>
    <mergeCell ref="B207:F207"/>
    <mergeCell ref="B217:C217"/>
    <mergeCell ref="E217:F217"/>
    <mergeCell ref="B219:F219"/>
    <mergeCell ref="B224:C224"/>
    <mergeCell ref="E224:F224"/>
    <mergeCell ref="B190:F190"/>
    <mergeCell ref="B198:C198"/>
    <mergeCell ref="E198:F198"/>
    <mergeCell ref="B200:F200"/>
    <mergeCell ref="B205:C205"/>
    <mergeCell ref="E205:F205"/>
    <mergeCell ref="B178:F178"/>
    <mergeCell ref="B183:C183"/>
    <mergeCell ref="E183:F183"/>
    <mergeCell ref="B185:F185"/>
    <mergeCell ref="B188:C188"/>
    <mergeCell ref="E188:F188"/>
    <mergeCell ref="B160:F160"/>
    <mergeCell ref="B169:C169"/>
    <mergeCell ref="E169:F169"/>
    <mergeCell ref="B171:F171"/>
    <mergeCell ref="B176:C176"/>
    <mergeCell ref="E176:F176"/>
    <mergeCell ref="B138:F138"/>
    <mergeCell ref="B153:C153"/>
    <mergeCell ref="E153:F153"/>
    <mergeCell ref="B155:F155"/>
    <mergeCell ref="B158:C158"/>
    <mergeCell ref="E158:F158"/>
    <mergeCell ref="B124:F124"/>
    <mergeCell ref="B129:C129"/>
    <mergeCell ref="E129:F129"/>
    <mergeCell ref="B131:F131"/>
    <mergeCell ref="B136:C136"/>
    <mergeCell ref="E136:F136"/>
    <mergeCell ref="B110:F110"/>
    <mergeCell ref="B115:C115"/>
    <mergeCell ref="E115:F115"/>
    <mergeCell ref="B117:F117"/>
    <mergeCell ref="B122:C122"/>
    <mergeCell ref="E122:F122"/>
    <mergeCell ref="B95:F95"/>
    <mergeCell ref="B101:C101"/>
    <mergeCell ref="E101:F101"/>
    <mergeCell ref="B103:F103"/>
    <mergeCell ref="B108:C108"/>
    <mergeCell ref="E108:F108"/>
    <mergeCell ref="B56:F56"/>
    <mergeCell ref="B77:C77"/>
    <mergeCell ref="E77:F77"/>
    <mergeCell ref="B79:F79"/>
    <mergeCell ref="B93:C93"/>
    <mergeCell ref="E93:F93"/>
    <mergeCell ref="B14:F14"/>
    <mergeCell ref="B17:C17"/>
    <mergeCell ref="E17:F17"/>
    <mergeCell ref="B19:F19"/>
    <mergeCell ref="B54:C54"/>
    <mergeCell ref="E54:F54"/>
    <mergeCell ref="B2:F2"/>
    <mergeCell ref="B3:F3"/>
    <mergeCell ref="B5:F5"/>
    <mergeCell ref="B7:F7"/>
    <mergeCell ref="B12:C12"/>
    <mergeCell ref="E12:F12"/>
  </mergeCells>
  <pageMargins left="0.7" right="0.7" top="0.75" bottom="0.75" header="0.3" footer="0.3"/>
  <pageSetup scale="7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5"/>
  <sheetViews>
    <sheetView topLeftCell="A40" zoomScaleNormal="100" workbookViewId="0">
      <selection activeCell="J50" sqref="J50"/>
    </sheetView>
  </sheetViews>
  <sheetFormatPr defaultRowHeight="15" x14ac:dyDescent="0.25"/>
  <cols>
    <col min="1" max="1" width="9.140625" style="209"/>
    <col min="2" max="2" width="3.7109375" style="209" bestFit="1" customWidth="1"/>
    <col min="3" max="3" width="65.5703125" style="209" bestFit="1" customWidth="1"/>
    <col min="4" max="4" width="18" style="209" bestFit="1" customWidth="1"/>
    <col min="5" max="5" width="14.28515625" style="209" bestFit="1" customWidth="1"/>
    <col min="6" max="6" width="23.85546875" style="209" bestFit="1" customWidth="1"/>
    <col min="7" max="16384" width="9.140625" style="209"/>
  </cols>
  <sheetData>
    <row r="1" spans="2:6" ht="15.75" thickBot="1" x14ac:dyDescent="0.3"/>
    <row r="2" spans="2:6" ht="15.75" thickBot="1" x14ac:dyDescent="0.3">
      <c r="B2" s="316" t="s">
        <v>167</v>
      </c>
      <c r="C2" s="316"/>
      <c r="D2" s="316"/>
      <c r="E2" s="316"/>
      <c r="F2" s="316"/>
    </row>
    <row r="3" spans="2:6" ht="15.75" thickBot="1" x14ac:dyDescent="0.3">
      <c r="B3" s="316" t="s">
        <v>168</v>
      </c>
      <c r="C3" s="316"/>
      <c r="D3" s="316"/>
      <c r="E3" s="316"/>
      <c r="F3" s="316"/>
    </row>
    <row r="5" spans="2:6" x14ac:dyDescent="0.25">
      <c r="B5" s="317" t="s">
        <v>526</v>
      </c>
      <c r="C5" s="317"/>
      <c r="D5" s="317"/>
      <c r="E5" s="317"/>
      <c r="F5" s="317"/>
    </row>
    <row r="7" spans="2:6" ht="15.75" thickBot="1" x14ac:dyDescent="0.3">
      <c r="B7" s="310" t="s">
        <v>170</v>
      </c>
      <c r="C7" s="310"/>
      <c r="D7" s="310"/>
      <c r="E7" s="310"/>
      <c r="F7" s="310"/>
    </row>
    <row r="8" spans="2:6" ht="15.75" thickBot="1" x14ac:dyDescent="0.3">
      <c r="B8" s="210" t="s">
        <v>171</v>
      </c>
      <c r="C8" s="210" t="s">
        <v>172</v>
      </c>
      <c r="D8" s="210" t="s">
        <v>173</v>
      </c>
      <c r="E8" s="210" t="s">
        <v>174</v>
      </c>
      <c r="F8" s="210" t="s">
        <v>175</v>
      </c>
    </row>
    <row r="9" spans="2:6" ht="15.75" thickBot="1" x14ac:dyDescent="0.3">
      <c r="B9" s="222">
        <v>1</v>
      </c>
      <c r="C9" s="212" t="s">
        <v>527</v>
      </c>
      <c r="D9" s="224">
        <v>63116.06</v>
      </c>
      <c r="E9" s="222" t="s">
        <v>177</v>
      </c>
      <c r="F9" s="222" t="s">
        <v>528</v>
      </c>
    </row>
    <row r="10" spans="2:6" ht="15.75" thickBot="1" x14ac:dyDescent="0.3">
      <c r="B10" s="222">
        <v>2</v>
      </c>
      <c r="C10" s="212" t="s">
        <v>529</v>
      </c>
      <c r="D10" s="224">
        <v>65708.63</v>
      </c>
      <c r="E10" s="222" t="s">
        <v>179</v>
      </c>
      <c r="F10" s="222" t="s">
        <v>528</v>
      </c>
    </row>
    <row r="11" spans="2:6" ht="15.75" thickBot="1" x14ac:dyDescent="0.3">
      <c r="B11" s="222">
        <v>3</v>
      </c>
      <c r="C11" s="212" t="s">
        <v>180</v>
      </c>
      <c r="D11" s="224">
        <v>69660.69</v>
      </c>
      <c r="E11" s="222" t="s">
        <v>181</v>
      </c>
      <c r="F11" s="222" t="s">
        <v>528</v>
      </c>
    </row>
    <row r="12" spans="2:6" ht="16.5" thickBot="1" x14ac:dyDescent="0.3">
      <c r="B12" s="311" t="s">
        <v>182</v>
      </c>
      <c r="C12" s="311"/>
      <c r="D12" s="225">
        <v>198485.38</v>
      </c>
      <c r="E12" s="315"/>
      <c r="F12" s="315"/>
    </row>
    <row r="14" spans="2:6" ht="15.75" thickBot="1" x14ac:dyDescent="0.3">
      <c r="B14" s="310" t="s">
        <v>189</v>
      </c>
      <c r="C14" s="310"/>
      <c r="D14" s="310"/>
      <c r="E14" s="310"/>
      <c r="F14" s="310"/>
    </row>
    <row r="15" spans="2:6" ht="15.75" thickBot="1" x14ac:dyDescent="0.3">
      <c r="B15" s="210" t="s">
        <v>171</v>
      </c>
      <c r="C15" s="210" t="s">
        <v>172</v>
      </c>
      <c r="D15" s="210" t="s">
        <v>173</v>
      </c>
      <c r="E15" s="210" t="s">
        <v>174</v>
      </c>
      <c r="F15" s="210" t="s">
        <v>175</v>
      </c>
    </row>
    <row r="16" spans="2:6" ht="15.75" thickBot="1" x14ac:dyDescent="0.3">
      <c r="B16" s="222">
        <v>1</v>
      </c>
      <c r="C16" s="212" t="s">
        <v>190</v>
      </c>
      <c r="D16" s="222">
        <v>218.06</v>
      </c>
      <c r="E16" s="222" t="s">
        <v>179</v>
      </c>
      <c r="F16" s="222" t="s">
        <v>192</v>
      </c>
    </row>
    <row r="17" spans="2:6" ht="16.5" thickBot="1" x14ac:dyDescent="0.3">
      <c r="B17" s="311" t="s">
        <v>182</v>
      </c>
      <c r="C17" s="311"/>
      <c r="D17" s="223">
        <v>218.06</v>
      </c>
      <c r="E17" s="315"/>
      <c r="F17" s="315"/>
    </row>
    <row r="19" spans="2:6" ht="15.75" thickBot="1" x14ac:dyDescent="0.3">
      <c r="B19" s="310" t="s">
        <v>193</v>
      </c>
      <c r="C19" s="310"/>
      <c r="D19" s="310"/>
      <c r="E19" s="310"/>
      <c r="F19" s="310"/>
    </row>
    <row r="20" spans="2:6" ht="15.75" thickBot="1" x14ac:dyDescent="0.3">
      <c r="B20" s="210" t="s">
        <v>171</v>
      </c>
      <c r="C20" s="210" t="s">
        <v>172</v>
      </c>
      <c r="D20" s="210" t="s">
        <v>173</v>
      </c>
      <c r="E20" s="210" t="s">
        <v>174</v>
      </c>
      <c r="F20" s="210" t="s">
        <v>175</v>
      </c>
    </row>
    <row r="21" spans="2:6" ht="15.75" thickBot="1" x14ac:dyDescent="0.3">
      <c r="B21" s="222">
        <v>1</v>
      </c>
      <c r="C21" s="212" t="s">
        <v>220</v>
      </c>
      <c r="D21" s="224">
        <v>117</v>
      </c>
      <c r="E21" s="222" t="s">
        <v>179</v>
      </c>
      <c r="F21" s="222" t="s">
        <v>530</v>
      </c>
    </row>
    <row r="22" spans="2:6" ht="15.75" thickBot="1" x14ac:dyDescent="0.3">
      <c r="B22" s="222">
        <v>2</v>
      </c>
      <c r="C22" s="212" t="s">
        <v>531</v>
      </c>
      <c r="D22" s="224">
        <v>78</v>
      </c>
      <c r="E22" s="222" t="s">
        <v>237</v>
      </c>
      <c r="F22" s="222" t="s">
        <v>532</v>
      </c>
    </row>
    <row r="23" spans="2:6" ht="15.75" thickBot="1" x14ac:dyDescent="0.3">
      <c r="B23" s="222">
        <v>3</v>
      </c>
      <c r="C23" s="212" t="s">
        <v>533</v>
      </c>
      <c r="D23" s="224">
        <v>39</v>
      </c>
      <c r="E23" s="222" t="s">
        <v>239</v>
      </c>
      <c r="F23" s="222" t="s">
        <v>532</v>
      </c>
    </row>
    <row r="24" spans="2:6" ht="15.75" thickBot="1" x14ac:dyDescent="0.3">
      <c r="B24" s="222">
        <v>4</v>
      </c>
      <c r="C24" s="212" t="s">
        <v>242</v>
      </c>
      <c r="D24" s="224">
        <v>371.8</v>
      </c>
      <c r="E24" s="222" t="s">
        <v>243</v>
      </c>
      <c r="F24" s="222" t="s">
        <v>534</v>
      </c>
    </row>
    <row r="25" spans="2:6" ht="15.75" thickBot="1" x14ac:dyDescent="0.3">
      <c r="B25" s="222">
        <v>5</v>
      </c>
      <c r="C25" s="212" t="s">
        <v>242</v>
      </c>
      <c r="D25" s="224">
        <v>371.8</v>
      </c>
      <c r="E25" s="222" t="s">
        <v>243</v>
      </c>
      <c r="F25" s="222" t="s">
        <v>530</v>
      </c>
    </row>
    <row r="26" spans="2:6" ht="15.75" thickBot="1" x14ac:dyDescent="0.3">
      <c r="B26" s="222">
        <v>6</v>
      </c>
      <c r="C26" s="212" t="s">
        <v>535</v>
      </c>
      <c r="D26" s="224">
        <v>78</v>
      </c>
      <c r="E26" s="222" t="s">
        <v>312</v>
      </c>
      <c r="F26" s="222" t="s">
        <v>532</v>
      </c>
    </row>
    <row r="27" spans="2:6" ht="16.5" thickBot="1" x14ac:dyDescent="0.3">
      <c r="B27" s="311" t="s">
        <v>182</v>
      </c>
      <c r="C27" s="311"/>
      <c r="D27" s="225">
        <v>1055.5999999999999</v>
      </c>
      <c r="E27" s="315"/>
      <c r="F27" s="315"/>
    </row>
    <row r="29" spans="2:6" ht="15.75" thickBot="1" x14ac:dyDescent="0.3">
      <c r="B29" s="310" t="s">
        <v>282</v>
      </c>
      <c r="C29" s="310"/>
      <c r="D29" s="310"/>
      <c r="E29" s="310"/>
      <c r="F29" s="310"/>
    </row>
    <row r="30" spans="2:6" ht="15.75" thickBot="1" x14ac:dyDescent="0.3">
      <c r="B30" s="210" t="s">
        <v>171</v>
      </c>
      <c r="C30" s="210" t="s">
        <v>172</v>
      </c>
      <c r="D30" s="210" t="s">
        <v>173</v>
      </c>
      <c r="E30" s="210" t="s">
        <v>174</v>
      </c>
      <c r="F30" s="210" t="s">
        <v>175</v>
      </c>
    </row>
    <row r="31" spans="2:6" ht="15.75" thickBot="1" x14ac:dyDescent="0.3">
      <c r="B31" s="222">
        <v>1</v>
      </c>
      <c r="C31" s="212" t="s">
        <v>536</v>
      </c>
      <c r="D31" s="224">
        <v>70</v>
      </c>
      <c r="E31" s="222" t="s">
        <v>237</v>
      </c>
      <c r="F31" s="222" t="s">
        <v>532</v>
      </c>
    </row>
    <row r="32" spans="2:6" ht="15.75" thickBot="1" x14ac:dyDescent="0.3">
      <c r="B32" s="222">
        <v>2</v>
      </c>
      <c r="C32" s="212" t="s">
        <v>291</v>
      </c>
      <c r="D32" s="224">
        <v>532.26</v>
      </c>
      <c r="E32" s="222" t="s">
        <v>243</v>
      </c>
      <c r="F32" s="222" t="s">
        <v>530</v>
      </c>
    </row>
    <row r="33" spans="2:6" ht="15.75" thickBot="1" x14ac:dyDescent="0.3">
      <c r="B33" s="222">
        <v>3</v>
      </c>
      <c r="C33" s="212" t="s">
        <v>291</v>
      </c>
      <c r="D33" s="224">
        <v>532.26</v>
      </c>
      <c r="E33" s="222" t="s">
        <v>243</v>
      </c>
      <c r="F33" s="222" t="s">
        <v>534</v>
      </c>
    </row>
    <row r="34" spans="2:6" ht="15.75" thickBot="1" x14ac:dyDescent="0.3">
      <c r="B34" s="222">
        <v>4</v>
      </c>
      <c r="C34" s="212" t="s">
        <v>537</v>
      </c>
      <c r="D34" s="224">
        <v>80</v>
      </c>
      <c r="E34" s="222" t="s">
        <v>312</v>
      </c>
      <c r="F34" s="222" t="s">
        <v>532</v>
      </c>
    </row>
    <row r="35" spans="2:6" ht="16.5" thickBot="1" x14ac:dyDescent="0.3">
      <c r="B35" s="311" t="s">
        <v>182</v>
      </c>
      <c r="C35" s="311"/>
      <c r="D35" s="225">
        <v>1214.52</v>
      </c>
      <c r="E35" s="315"/>
      <c r="F35" s="315"/>
    </row>
    <row r="37" spans="2:6" ht="15.75" thickBot="1" x14ac:dyDescent="0.3">
      <c r="B37" s="310" t="s">
        <v>300</v>
      </c>
      <c r="C37" s="310"/>
      <c r="D37" s="310"/>
      <c r="E37" s="310"/>
      <c r="F37" s="310"/>
    </row>
    <row r="38" spans="2:6" ht="15.75" thickBot="1" x14ac:dyDescent="0.3">
      <c r="B38" s="210" t="s">
        <v>171</v>
      </c>
      <c r="C38" s="210" t="s">
        <v>172</v>
      </c>
      <c r="D38" s="210" t="s">
        <v>173</v>
      </c>
      <c r="E38" s="210" t="s">
        <v>174</v>
      </c>
      <c r="F38" s="210" t="s">
        <v>175</v>
      </c>
    </row>
    <row r="39" spans="2:6" ht="15.75" thickBot="1" x14ac:dyDescent="0.3">
      <c r="B39" s="222">
        <v>1</v>
      </c>
      <c r="C39" s="212" t="s">
        <v>538</v>
      </c>
      <c r="D39" s="224">
        <v>10</v>
      </c>
      <c r="E39" s="222" t="s">
        <v>237</v>
      </c>
      <c r="F39" s="222" t="s">
        <v>532</v>
      </c>
    </row>
    <row r="40" spans="2:6" ht="15.75" thickBot="1" x14ac:dyDescent="0.3">
      <c r="B40" s="222">
        <v>2</v>
      </c>
      <c r="C40" s="212" t="s">
        <v>539</v>
      </c>
      <c r="D40" s="224">
        <v>10</v>
      </c>
      <c r="E40" s="222" t="s">
        <v>239</v>
      </c>
      <c r="F40" s="222" t="s">
        <v>532</v>
      </c>
    </row>
    <row r="41" spans="2:6" ht="15.75" thickBot="1" x14ac:dyDescent="0.3">
      <c r="B41" s="222">
        <v>3</v>
      </c>
      <c r="C41" s="212" t="s">
        <v>540</v>
      </c>
      <c r="D41" s="224">
        <v>10</v>
      </c>
      <c r="E41" s="222" t="s">
        <v>181</v>
      </c>
      <c r="F41" s="222" t="s">
        <v>532</v>
      </c>
    </row>
    <row r="42" spans="2:6" ht="16.5" thickBot="1" x14ac:dyDescent="0.3">
      <c r="B42" s="311" t="s">
        <v>182</v>
      </c>
      <c r="C42" s="311"/>
      <c r="D42" s="225">
        <v>30</v>
      </c>
      <c r="E42" s="315"/>
      <c r="F42" s="315"/>
    </row>
    <row r="44" spans="2:6" ht="15.75" thickBot="1" x14ac:dyDescent="0.3">
      <c r="B44" s="310" t="s">
        <v>307</v>
      </c>
      <c r="C44" s="310"/>
      <c r="D44" s="310"/>
      <c r="E44" s="310"/>
      <c r="F44" s="310"/>
    </row>
    <row r="45" spans="2:6" ht="15.75" thickBot="1" x14ac:dyDescent="0.3">
      <c r="B45" s="210" t="s">
        <v>171</v>
      </c>
      <c r="C45" s="210" t="s">
        <v>172</v>
      </c>
      <c r="D45" s="210" t="s">
        <v>173</v>
      </c>
      <c r="E45" s="210" t="s">
        <v>174</v>
      </c>
      <c r="F45" s="210" t="s">
        <v>175</v>
      </c>
    </row>
    <row r="46" spans="2:6" ht="15.75" thickBot="1" x14ac:dyDescent="0.3">
      <c r="B46" s="222">
        <v>1</v>
      </c>
      <c r="C46" s="212" t="s">
        <v>450</v>
      </c>
      <c r="D46" s="224">
        <v>612</v>
      </c>
      <c r="E46" s="222" t="s">
        <v>309</v>
      </c>
      <c r="F46" s="222" t="s">
        <v>310</v>
      </c>
    </row>
    <row r="47" spans="2:6" ht="15.75" thickBot="1" x14ac:dyDescent="0.3">
      <c r="B47" s="222">
        <v>2</v>
      </c>
      <c r="C47" s="212" t="s">
        <v>450</v>
      </c>
      <c r="D47" s="224">
        <v>628</v>
      </c>
      <c r="E47" s="222" t="s">
        <v>311</v>
      </c>
      <c r="F47" s="222" t="s">
        <v>310</v>
      </c>
    </row>
    <row r="48" spans="2:6" ht="15.75" thickBot="1" x14ac:dyDescent="0.3">
      <c r="B48" s="222">
        <v>3</v>
      </c>
      <c r="C48" s="212" t="s">
        <v>450</v>
      </c>
      <c r="D48" s="224">
        <v>644</v>
      </c>
      <c r="E48" s="222" t="s">
        <v>312</v>
      </c>
      <c r="F48" s="222" t="s">
        <v>310</v>
      </c>
    </row>
    <row r="49" spans="2:6" ht="16.5" thickBot="1" x14ac:dyDescent="0.3">
      <c r="B49" s="311" t="s">
        <v>182</v>
      </c>
      <c r="C49" s="311"/>
      <c r="D49" s="225">
        <v>1884</v>
      </c>
      <c r="E49" s="315"/>
      <c r="F49" s="315"/>
    </row>
    <row r="53" spans="2:6" x14ac:dyDescent="0.25">
      <c r="C53" s="220" t="s">
        <v>373</v>
      </c>
      <c r="D53" s="227">
        <f>D12</f>
        <v>198485.38</v>
      </c>
    </row>
    <row r="54" spans="2:6" x14ac:dyDescent="0.25">
      <c r="C54" s="220" t="s">
        <v>374</v>
      </c>
      <c r="D54" s="228">
        <f>D17+D27+D35+D42+D49</f>
        <v>4402.18</v>
      </c>
    </row>
    <row r="55" spans="2:6" x14ac:dyDescent="0.25">
      <c r="C55" s="220" t="s">
        <v>376</v>
      </c>
      <c r="D55" s="227">
        <f>SUM(D53:D54)</f>
        <v>202887.56</v>
      </c>
    </row>
  </sheetData>
  <mergeCells count="21">
    <mergeCell ref="B44:F44"/>
    <mergeCell ref="B49:C49"/>
    <mergeCell ref="E49:F49"/>
    <mergeCell ref="B29:F29"/>
    <mergeCell ref="B35:C35"/>
    <mergeCell ref="E35:F35"/>
    <mergeCell ref="B37:F37"/>
    <mergeCell ref="B42:C42"/>
    <mergeCell ref="E42:F42"/>
    <mergeCell ref="B14:F14"/>
    <mergeCell ref="B17:C17"/>
    <mergeCell ref="E17:F17"/>
    <mergeCell ref="B19:F19"/>
    <mergeCell ref="B27:C27"/>
    <mergeCell ref="E27:F27"/>
    <mergeCell ref="B2:F2"/>
    <mergeCell ref="B3:F3"/>
    <mergeCell ref="B5:F5"/>
    <mergeCell ref="B7:F7"/>
    <mergeCell ref="B12:C12"/>
    <mergeCell ref="E12:F12"/>
  </mergeCells>
  <pageMargins left="0.7" right="0.7" top="0.75" bottom="0.75" header="0.3" footer="0.3"/>
  <pageSetup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Venidime dhe rekomandime</vt:lpstr>
      <vt:lpstr>Raporti finaciar</vt:lpstr>
      <vt:lpstr>Tab. e buxhetit</vt:lpstr>
      <vt:lpstr>Mallrat</vt:lpstr>
      <vt:lpstr>Kapitalet</vt:lpstr>
      <vt:lpstr>Subvencionet dhe pagat</vt:lpstr>
      <vt:lpstr>Deputetet</vt:lpstr>
      <vt:lpstr>Administrata</vt:lpstr>
      <vt:lpstr>Stafi mbeshtetes politik</vt:lpstr>
      <vt:lpstr>Komisioni per ndihme shtetrore</vt:lpstr>
      <vt:lpstr>Mallrat!Print_Area</vt:lpstr>
      <vt:lpstr>'Raporti finaciar'!Print_Area</vt:lpstr>
      <vt:lpstr>'Tab. e buxhetit'!Print_Area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2022-06-17T10:01:02Z</dcterms:modified>
</cp:coreProperties>
</file>