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 firstSheet="3" activeTab="9"/>
  </bookViews>
  <sheets>
    <sheet name="Vendime dhe rekomandime" sheetId="17" r:id="rId1"/>
    <sheet name="R.financiar" sheetId="10" r:id="rId2"/>
    <sheet name="Tabela e Buxhetit 2019-2020" sheetId="13" r:id="rId3"/>
    <sheet name="Mallrat" sheetId="14" r:id="rId4"/>
    <sheet name="Kapitalet" sheetId="15" r:id="rId5"/>
    <sheet name="Subvencionet dhe pagat" sheetId="16" r:id="rId6"/>
    <sheet name="Antarët e Kuvendit" sheetId="18" r:id="rId7"/>
    <sheet name="Administrata" sheetId="19" r:id="rId8"/>
    <sheet name="Stafi mbështetës politik" sheetId="20" r:id="rId9"/>
    <sheet name="Komisioni për ndihmë shtetrore" sheetId="21" r:id="rId10"/>
  </sheets>
  <definedNames>
    <definedName name="_xlnm.Print_Area" localSheetId="1">'R.financiar'!$A$1:$Q$205</definedName>
    <definedName name="_xlnm.Print_Area" localSheetId="5">'Subvencionet dhe pagat'!$A$1:$I$73</definedName>
  </definedNames>
  <calcPr calcId="152511"/>
</workbook>
</file>

<file path=xl/calcChain.xml><?xml version="1.0" encoding="utf-8"?>
<calcChain xmlns="http://schemas.openxmlformats.org/spreadsheetml/2006/main">
  <c r="F64" i="21" l="1"/>
  <c r="F54" i="21"/>
  <c r="F42" i="21"/>
  <c r="F32" i="21"/>
  <c r="F27" i="21"/>
  <c r="F23" i="21"/>
  <c r="F69" i="21" s="1"/>
  <c r="F18" i="21"/>
  <c r="F68" i="21" s="1"/>
  <c r="F71" i="21" s="1"/>
  <c r="G17" i="21"/>
  <c r="G16" i="21"/>
  <c r="G15" i="21"/>
  <c r="F28" i="20"/>
  <c r="F24" i="20"/>
  <c r="F18" i="20"/>
  <c r="F27" i="20" s="1"/>
  <c r="F29" i="20" s="1"/>
  <c r="F197" i="19"/>
  <c r="F194" i="19"/>
  <c r="F191" i="19"/>
  <c r="F182" i="19"/>
  <c r="F178" i="19"/>
  <c r="F159" i="19"/>
  <c r="F153" i="19"/>
  <c r="F145" i="19"/>
  <c r="F127" i="19"/>
  <c r="F121" i="19"/>
  <c r="F111" i="19"/>
  <c r="F102" i="19"/>
  <c r="F84" i="19"/>
  <c r="F79" i="19"/>
  <c r="F195" i="19" s="1"/>
  <c r="F54" i="19"/>
  <c r="F48" i="19"/>
  <c r="F42" i="19"/>
  <c r="F37" i="19"/>
  <c r="F31" i="19"/>
  <c r="F25" i="19"/>
  <c r="F196" i="19" s="1"/>
  <c r="F19" i="19"/>
  <c r="F15" i="19"/>
  <c r="F66" i="18"/>
  <c r="F64" i="18"/>
  <c r="F57" i="18"/>
  <c r="F43" i="18"/>
  <c r="F34" i="18"/>
  <c r="F30" i="18"/>
  <c r="F26" i="18"/>
  <c r="F22" i="18"/>
  <c r="F67" i="18" s="1"/>
  <c r="F16" i="18"/>
  <c r="F198" i="19" l="1"/>
  <c r="F68" i="18"/>
  <c r="C93" i="14" l="1"/>
  <c r="C30" i="16" l="1"/>
  <c r="D30" i="16"/>
  <c r="B30" i="16"/>
  <c r="E29" i="16"/>
  <c r="F29" i="16" s="1"/>
  <c r="E28" i="16"/>
  <c r="F28" i="16" s="1"/>
  <c r="E27" i="16"/>
  <c r="F27" i="16" s="1"/>
  <c r="E26" i="16"/>
  <c r="E30" i="16" s="1"/>
  <c r="F30" i="16" s="1"/>
  <c r="D26" i="16"/>
  <c r="E8" i="16"/>
  <c r="F7" i="16"/>
  <c r="F5" i="16" s="1"/>
  <c r="E7" i="16"/>
  <c r="E5" i="16" s="1"/>
  <c r="D7" i="16"/>
  <c r="C7" i="16"/>
  <c r="D5" i="16"/>
  <c r="C5" i="16"/>
  <c r="I16" i="15"/>
  <c r="I7" i="15" s="1"/>
  <c r="J13" i="15"/>
  <c r="J12" i="15"/>
  <c r="H9" i="15"/>
  <c r="H7" i="15" s="1"/>
  <c r="F9" i="15"/>
  <c r="F7" i="15" s="1"/>
  <c r="E9" i="15"/>
  <c r="E7" i="15" s="1"/>
  <c r="H109" i="14"/>
  <c r="G108" i="14"/>
  <c r="H108" i="14" s="1"/>
  <c r="F108" i="14"/>
  <c r="G106" i="14"/>
  <c r="H106" i="14" s="1"/>
  <c r="H105" i="14"/>
  <c r="G104" i="14"/>
  <c r="F104" i="14"/>
  <c r="D104" i="14"/>
  <c r="E104" i="14" s="1"/>
  <c r="H101" i="14"/>
  <c r="E101" i="14"/>
  <c r="H100" i="14"/>
  <c r="F99" i="14"/>
  <c r="F98" i="14" s="1"/>
  <c r="E99" i="14"/>
  <c r="G98" i="14"/>
  <c r="D98" i="14"/>
  <c r="C98" i="14"/>
  <c r="E97" i="14"/>
  <c r="H95" i="14"/>
  <c r="E95" i="14"/>
  <c r="H94" i="14"/>
  <c r="G93" i="14"/>
  <c r="F93" i="14"/>
  <c r="D93" i="14"/>
  <c r="H91" i="14"/>
  <c r="E91" i="14"/>
  <c r="H90" i="14"/>
  <c r="E90" i="14"/>
  <c r="H89" i="14"/>
  <c r="E89" i="14"/>
  <c r="H88" i="14"/>
  <c r="E88" i="14"/>
  <c r="G87" i="14"/>
  <c r="F87" i="14"/>
  <c r="E87" i="14"/>
  <c r="D87" i="14"/>
  <c r="C87" i="14"/>
  <c r="H83" i="14"/>
  <c r="H82" i="14"/>
  <c r="D82" i="14"/>
  <c r="D81" i="14" s="1"/>
  <c r="C82" i="14"/>
  <c r="C81" i="14" s="1"/>
  <c r="G81" i="14"/>
  <c r="F81" i="14"/>
  <c r="H70" i="14"/>
  <c r="E70" i="14"/>
  <c r="E69" i="14"/>
  <c r="G62" i="14"/>
  <c r="F62" i="14"/>
  <c r="D62" i="14"/>
  <c r="C62" i="14"/>
  <c r="E56" i="14"/>
  <c r="H54" i="14"/>
  <c r="F54" i="14"/>
  <c r="E54" i="14"/>
  <c r="G53" i="14"/>
  <c r="F53" i="14"/>
  <c r="D53" i="14"/>
  <c r="E53" i="14" s="1"/>
  <c r="C53" i="14"/>
  <c r="E48" i="14"/>
  <c r="E42" i="14"/>
  <c r="H40" i="14"/>
  <c r="E40" i="14"/>
  <c r="G39" i="14"/>
  <c r="H39" i="14" s="1"/>
  <c r="F39" i="14"/>
  <c r="D39" i="14"/>
  <c r="C39" i="14"/>
  <c r="H34" i="14"/>
  <c r="E34" i="14"/>
  <c r="E32" i="14"/>
  <c r="H29" i="14"/>
  <c r="E29" i="14"/>
  <c r="G28" i="14"/>
  <c r="H28" i="14" s="1"/>
  <c r="F28" i="14"/>
  <c r="D28" i="14"/>
  <c r="E28" i="14" s="1"/>
  <c r="C28" i="14"/>
  <c r="H24" i="14"/>
  <c r="E24" i="14"/>
  <c r="H23" i="14"/>
  <c r="E23" i="14"/>
  <c r="H22" i="14"/>
  <c r="E22" i="14"/>
  <c r="G21" i="14"/>
  <c r="H21" i="14" s="1"/>
  <c r="F21" i="14"/>
  <c r="D21" i="14"/>
  <c r="C21" i="14"/>
  <c r="H18" i="14"/>
  <c r="E18" i="14"/>
  <c r="H17" i="14"/>
  <c r="E17" i="14"/>
  <c r="H16" i="14"/>
  <c r="E16" i="14"/>
  <c r="H15" i="14"/>
  <c r="E15" i="14"/>
  <c r="H14" i="14"/>
  <c r="E14" i="14"/>
  <c r="G13" i="14"/>
  <c r="F13" i="14"/>
  <c r="D13" i="14"/>
  <c r="E13" i="14" s="1"/>
  <c r="C13" i="14"/>
  <c r="H10" i="14"/>
  <c r="E10" i="14"/>
  <c r="H9" i="14"/>
  <c r="E9" i="14"/>
  <c r="H8" i="14"/>
  <c r="E8" i="14"/>
  <c r="H7" i="14"/>
  <c r="E7" i="14"/>
  <c r="H6" i="14"/>
  <c r="E6" i="14"/>
  <c r="G5" i="14"/>
  <c r="H5" i="14" s="1"/>
  <c r="F5" i="14"/>
  <c r="D5" i="14"/>
  <c r="C5" i="14"/>
  <c r="F19" i="13"/>
  <c r="C19" i="13"/>
  <c r="H18" i="13"/>
  <c r="E18" i="13"/>
  <c r="H17" i="13"/>
  <c r="E17" i="13"/>
  <c r="H16" i="13"/>
  <c r="E16" i="13"/>
  <c r="G15" i="13"/>
  <c r="H15" i="13" s="1"/>
  <c r="D15" i="13"/>
  <c r="E15" i="13" s="1"/>
  <c r="G14" i="13"/>
  <c r="G19" i="13" s="1"/>
  <c r="H19" i="13" s="1"/>
  <c r="D14" i="13"/>
  <c r="E14" i="13" s="1"/>
  <c r="H62" i="14" l="1"/>
  <c r="H81" i="14"/>
  <c r="H13" i="14"/>
  <c r="H104" i="14"/>
  <c r="H87" i="14"/>
  <c r="H93" i="14"/>
  <c r="H53" i="14"/>
  <c r="E62" i="14"/>
  <c r="E98" i="14"/>
  <c r="E21" i="14"/>
  <c r="E81" i="14"/>
  <c r="D111" i="14"/>
  <c r="F111" i="14"/>
  <c r="E39" i="14"/>
  <c r="H98" i="14"/>
  <c r="C111" i="14"/>
  <c r="E93" i="14"/>
  <c r="F26" i="16"/>
  <c r="J7" i="15"/>
  <c r="J16" i="15"/>
  <c r="I9" i="15"/>
  <c r="J9" i="15" s="1"/>
  <c r="E5" i="14"/>
  <c r="E82" i="14"/>
  <c r="H99" i="14"/>
  <c r="G111" i="14"/>
  <c r="H111" i="14" s="1"/>
  <c r="H14" i="13"/>
  <c r="D19" i="13"/>
  <c r="E19" i="13" s="1"/>
  <c r="E111" i="14" l="1"/>
</calcChain>
</file>

<file path=xl/sharedStrings.xml><?xml version="1.0" encoding="utf-8"?>
<sst xmlns="http://schemas.openxmlformats.org/spreadsheetml/2006/main" count="986" uniqueCount="398">
  <si>
    <t>4) Tabelat:</t>
  </si>
  <si>
    <t>a) Të hyrat:</t>
  </si>
  <si>
    <t>Ju lutem plotësoni tabelën me informatat e nevojshme.</t>
  </si>
  <si>
    <t>Kodi Ekonomik</t>
  </si>
  <si>
    <t>Kategoria Ekonomike</t>
  </si>
  <si>
    <t>Të hyrat e Planifikuara/Parashikuara për këtë periudhë</t>
  </si>
  <si>
    <t>Të hyrat vetanake të bartura nga viti paraprak</t>
  </si>
  <si>
    <t>Kuvendi i Republikës së Kosovës, nuk realizon të hyra</t>
  </si>
  <si>
    <t>b) Shpenzimet:</t>
  </si>
  <si>
    <t>Ju lutem plotësoni tabelën me të dhënat e nevojshme.</t>
  </si>
  <si>
    <t>% e shpenzimit</t>
  </si>
  <si>
    <t>Mallra dhe shërbime</t>
  </si>
  <si>
    <t>Shërbimet komunale</t>
  </si>
  <si>
    <t>Subvencionet dhe Transferet</t>
  </si>
  <si>
    <t>Investimet Kapitale</t>
  </si>
  <si>
    <t>Gjithsej</t>
  </si>
  <si>
    <t xml:space="preserve">                           -   </t>
  </si>
  <si>
    <t xml:space="preserve">                         -   </t>
  </si>
  <si>
    <t xml:space="preserve">                  -   </t>
  </si>
  <si>
    <t>4.d )</t>
  </si>
  <si>
    <t>INVESTIMET KAPITALE</t>
  </si>
  <si>
    <t>Emri i kategorisë ekonomike</t>
  </si>
  <si>
    <t xml:space="preserve">Planifikimi </t>
  </si>
  <si>
    <t xml:space="preserve">% e  shpenzimit  </t>
  </si>
  <si>
    <t xml:space="preserve">% e  shpenzimit </t>
  </si>
  <si>
    <t>Gjithsej Investimet Kapitale</t>
  </si>
  <si>
    <t>4.e)</t>
  </si>
  <si>
    <t>SUBVENCIONET DHE TRANSFERET: DETAJET E SHPENZIMEVE SIPAS KODEVE EKONOMIKE</t>
  </si>
  <si>
    <t>Subvencione dhe Transfere</t>
  </si>
  <si>
    <t>SUBVENCIONET</t>
  </si>
  <si>
    <t>Subvencionet per Etnitete Publike</t>
  </si>
  <si>
    <t xml:space="preserve">Subvencionet per Etnitete Publike </t>
  </si>
  <si>
    <t>Subvencionet per Etnitete Jopublike</t>
  </si>
  <si>
    <t>TRANSFERET</t>
  </si>
  <si>
    <t>4.f)     Personeli dhe struktura e pagave</t>
  </si>
  <si>
    <t>Niveli</t>
  </si>
  <si>
    <t>Pozitat e aprovuara me Ligjin për Buxhet</t>
  </si>
  <si>
    <t>Pozitat e plotësuara</t>
  </si>
  <si>
    <t>Buxheti i shpenzuar për paga për periudhën raportuese</t>
  </si>
  <si>
    <t>Shpenzimet kapitale</t>
  </si>
  <si>
    <t>Administrata e Kuvendit</t>
  </si>
  <si>
    <t>Stafi Mbështetës Politik</t>
  </si>
  <si>
    <t>% e realizimit</t>
  </si>
  <si>
    <t>INVESTIMET KAPITALE: DETAJET E SHPENZIMEVE SIPAS PROJEKTEVE</t>
  </si>
  <si>
    <t>Rifreskimi dhe pavarësimi i sistemit të TIK-ut</t>
  </si>
  <si>
    <t>Kodi I projektit</t>
  </si>
  <si>
    <t>Pajisje tjera</t>
  </si>
  <si>
    <t>Renovimi i nderteses dhe instalimeve ekzistuese</t>
  </si>
  <si>
    <t>Digjitalizimi i arkives</t>
  </si>
  <si>
    <t xml:space="preserve">Krijimi i qendres se te dhenave ne KK </t>
  </si>
  <si>
    <t>Krijimi i sistemit te integruar wi-fi ne ndertesen e Kuvendit</t>
  </si>
  <si>
    <t>Buxheti 2019</t>
  </si>
  <si>
    <t xml:space="preserve"> Buxheti 2019</t>
  </si>
  <si>
    <t>Pajisje per sallen plenare</t>
  </si>
  <si>
    <r>
      <t xml:space="preserve">Kodi i Organizatës Buxhetore: </t>
    </r>
    <r>
      <rPr>
        <b/>
        <sz val="40"/>
        <color theme="1"/>
        <rFont val="Times New Roman"/>
        <family val="1"/>
      </rPr>
      <t>101</t>
    </r>
  </si>
  <si>
    <r>
      <t xml:space="preserve">Informatat kontaktuese: </t>
    </r>
    <r>
      <rPr>
        <b/>
        <sz val="40"/>
        <color theme="1"/>
        <rFont val="Times New Roman"/>
        <family val="1"/>
      </rPr>
      <t>038 200 10 557</t>
    </r>
  </si>
  <si>
    <r>
      <t xml:space="preserve">Sekretari i Kuvendit:  </t>
    </r>
    <r>
      <rPr>
        <b/>
        <sz val="40"/>
        <color theme="1"/>
        <rFont val="Times New Roman"/>
        <family val="1"/>
      </rPr>
      <t>Ismet Krasniqi, Ndërtesa e Kuvendit, zyra N-122</t>
    </r>
  </si>
  <si>
    <t>1)Hyrje: (Ju lutem paraqitni në formë tekstuale një përmbledhje të zhvillimeve kryesore në buxhetin e organizatës tuaj. Të mos kalohet hapësira e ofruar më poshtë!)</t>
  </si>
  <si>
    <t>2) Përmbledhje për të hyrat dhe kategoritë e veçanta të shpenzimeve:</t>
  </si>
  <si>
    <t>(Ju lutem paraqitni shkurtimisht ndryshimet kryesore për sa i përket vlerave të parashikuara dhe atyre aktuale për secilën kategori. Të mos kalohet hapësira e ofruar më poshtë).</t>
  </si>
  <si>
    <t xml:space="preserve">a)      Të hyrat: </t>
  </si>
  <si>
    <t>b)       Pagat:</t>
  </si>
  <si>
    <t>c)       Mallra dhe shërbime:</t>
  </si>
  <si>
    <t>d)      Shpenzime komunale:</t>
  </si>
  <si>
    <t>e)      Investimet Kapitale:</t>
  </si>
  <si>
    <t>f)       Subvencionet dhe Transferet:</t>
  </si>
  <si>
    <t>3) Përmbledhje:</t>
  </si>
  <si>
    <t>Ju lutem, paraqitni shkurtimisht vërejtjet përfundimtare lidhur me buxhetin e institucionit tuaj, apo pikëpamjet për zhvillimet në të ardhmen.</t>
  </si>
  <si>
    <t>__________________________________</t>
  </si>
  <si>
    <t>Nënshkrimi i Sekretarit të Kuvendit</t>
  </si>
  <si>
    <t>Buxheti dhe Shpenzimet  2019</t>
  </si>
  <si>
    <t xml:space="preserve"> Buxheti 2020</t>
  </si>
  <si>
    <t>Buxheti 2020</t>
  </si>
  <si>
    <t>Krijimi I sherbimit informativ per Ligjet Law Data dhe konsistenca gjuhesore e ligjeve per Kuvendin e Kosoves</t>
  </si>
  <si>
    <t>Lifti</t>
  </si>
  <si>
    <t>Vërejtje:</t>
  </si>
  <si>
    <r>
      <t xml:space="preserve">Drejtori i Përgjithshëm për Administratë: </t>
    </r>
    <r>
      <rPr>
        <b/>
        <sz val="40"/>
        <color theme="1"/>
        <rFont val="Times New Roman"/>
        <family val="1"/>
      </rPr>
      <t>Emrush Haxhiu, Ndërtesa e Kuvendit, zyra N-226</t>
    </r>
  </si>
  <si>
    <r>
      <t xml:space="preserve">Drejtori i Drejtorisë për Buxhet dhe Pagesa: </t>
    </r>
    <r>
      <rPr>
        <b/>
        <sz val="40"/>
        <color theme="1"/>
        <rFont val="Times New Roman"/>
        <family val="1"/>
      </rPr>
      <t>Istret Azemi, Ndërtesa e Kuvendit, zyra N-222</t>
    </r>
  </si>
  <si>
    <t>4. c) DETAJET E SHPENZIMEVE SIPAS KODEVE EKONOMIKE</t>
  </si>
  <si>
    <t>MALLRA DHE SHËRBIME Emri i kategorisë ekonomike</t>
  </si>
  <si>
    <t xml:space="preserve">Palnifikuar 2019 </t>
  </si>
  <si>
    <t>Palnifikuar 2020</t>
  </si>
  <si>
    <t>Shpenzimet e udhëtimit</t>
  </si>
  <si>
    <t>Shpenzime te udhetimit brenda vendit</t>
  </si>
  <si>
    <t>Shpenzime te udhetimit jashte vendit</t>
  </si>
  <si>
    <t>Akomodimi gjate udhetimit zyrtar jasht vendit</t>
  </si>
  <si>
    <t>SHPENZIME KOMUNALE</t>
  </si>
  <si>
    <t>Ryma</t>
  </si>
  <si>
    <t>Uji</t>
  </si>
  <si>
    <t>Mbeturinat</t>
  </si>
  <si>
    <t>Ngrohja qëndrore</t>
  </si>
  <si>
    <t>Shpenzimet telefonike</t>
  </si>
  <si>
    <t>SHËRBIMET E TELEKOMUNIKIMIT</t>
  </si>
  <si>
    <t>Shpenzimet për internet</t>
  </si>
  <si>
    <t>Shpenzimet e telefonisë mobile</t>
  </si>
  <si>
    <t>Shpenzimet postare</t>
  </si>
  <si>
    <t>Shpenzimet e përdorimit të kabllit optik</t>
  </si>
  <si>
    <t>SHPENZIMET PËR SHËRBIME</t>
  </si>
  <si>
    <t>Shërbimet e arsimimit dhe trajnimit</t>
  </si>
  <si>
    <t>Shërbimet e përfaqësimit dhe avokaturës</t>
  </si>
  <si>
    <t>Shërbimet e ndryshme shëndetësore</t>
  </si>
  <si>
    <t>Shërbime të ndryshme intelektuale dhe këshillëdhënëse</t>
  </si>
  <si>
    <t>Shërbime shtypje jo marketing</t>
  </si>
  <si>
    <t>Shërbime kontraktuese tjera</t>
  </si>
  <si>
    <t>Shërbime teknike</t>
  </si>
  <si>
    <t>Shpenzimet për anëtarësim</t>
  </si>
  <si>
    <t>BLERJE E MOBILJEVE DHE PAISJEVE (ME PAK SE 1000 EURO) (NENTOTALI)</t>
  </si>
  <si>
    <t>Mobilje (me pak se 1000 euro)</t>
  </si>
  <si>
    <t>Telefona (me pak se 1000 euro)</t>
  </si>
  <si>
    <t>Kompjuterë (me pak se 1000 euro)</t>
  </si>
  <si>
    <t>Harduer për teknologji informative (me pak se 1000 euro)</t>
  </si>
  <si>
    <t>Makina fotokopjuese (me pak se 1000 euro)</t>
  </si>
  <si>
    <t>Pajisje speciale mjeksore (me pak se 1000 euro)</t>
  </si>
  <si>
    <t>Pajisje te shërbimit policor (me pak se 1000 euro)</t>
  </si>
  <si>
    <t>Pajisje trafiku (me pak se 1000 euro)</t>
  </si>
  <si>
    <t>Pajisje tjera (me pak se 1000 euro)</t>
  </si>
  <si>
    <t>Blerja e librave dhe veprave artistike</t>
  </si>
  <si>
    <t>BLERJE TJERA - MALLRA DHE SHERBIME (NENTOTALI)</t>
  </si>
  <si>
    <t>Furnizime për zyrë</t>
  </si>
  <si>
    <t>Furnizim me veshmbathje</t>
  </si>
  <si>
    <t>Akomodimi</t>
  </si>
  <si>
    <t>Municion dhe armë zjarri</t>
  </si>
  <si>
    <t>Tiketat siguruese(banderollat)</t>
  </si>
  <si>
    <t>DERIVATET DHE LËNDËT DJEGËSE (NENTOTALI)</t>
  </si>
  <si>
    <t>Vaj</t>
  </si>
  <si>
    <t>Nafte per ngrohje qendrore</t>
  </si>
  <si>
    <t>Vaj per ngrohje</t>
  </si>
  <si>
    <t>Mazut</t>
  </si>
  <si>
    <t>Qymyr</t>
  </si>
  <si>
    <t>Dru</t>
  </si>
  <si>
    <t>Derivate per gjenerator</t>
  </si>
  <si>
    <t>Karburant per vetura</t>
  </si>
  <si>
    <t>LLOGARITE E AVANSIT (NENTOTALI)</t>
  </si>
  <si>
    <t>Avas per para te imeta (p.cash)</t>
  </si>
  <si>
    <t>Avans per udhetime zyrtare</t>
  </si>
  <si>
    <t>Avanc</t>
  </si>
  <si>
    <t>Avans per mallra dhe sherbime</t>
  </si>
  <si>
    <t>Avanc - per ambasadat</t>
  </si>
  <si>
    <t>SHERBIMET E REGJISTRIMIT DHE SIGURIMEVE (NENTOTALI)</t>
  </si>
  <si>
    <t>Regjistrimi dhe Sigurimi i automjeteve</t>
  </si>
  <si>
    <t>Taksa komunale</t>
  </si>
  <si>
    <t>Sigurimi i ndertesave dhe tjera</t>
  </si>
  <si>
    <t>Provizion për Tarifa të Ndryshme</t>
  </si>
  <si>
    <t>MIRËMBAJTJA (NENTOTALI)</t>
  </si>
  <si>
    <t>Mirembajtja dhe riparimi i automjeteve</t>
  </si>
  <si>
    <t>Mirembajtja e ndertesave</t>
  </si>
  <si>
    <t>Mirëmbajtja e Teknologjisë Informative</t>
  </si>
  <si>
    <t>Mirembajtja e mobileve dhe paisjeve</t>
  </si>
  <si>
    <t>Qiraja</t>
  </si>
  <si>
    <t>Qiraja per ndertesa</t>
  </si>
  <si>
    <t>Qiraja per automjete</t>
  </si>
  <si>
    <t>Shpenzimet -vendimet e gjykatave</t>
  </si>
  <si>
    <t>SHPENZIMET E MARKETINGUT (NENTOTALI)</t>
  </si>
  <si>
    <t>Reklamat dhe konkurset</t>
  </si>
  <si>
    <t>Botimet e publikimeve</t>
  </si>
  <si>
    <t>Shpenzimet per informim publik</t>
  </si>
  <si>
    <t>SHPENZIMET E PËRFAQËSIMIT (NENTOTALI)</t>
  </si>
  <si>
    <t>Drekat zyrtare</t>
  </si>
  <si>
    <t>Drekat zyrtare jashte vendit</t>
  </si>
  <si>
    <t>Pagesa e tatimit ne qira</t>
  </si>
  <si>
    <t>Raporti Financiar për TM2 2020</t>
  </si>
  <si>
    <t>Buxheti dhe shpenzimet 2020</t>
  </si>
  <si>
    <t>Shpenzimet per 6 mujor</t>
  </si>
  <si>
    <t>Buxheti i shpenzuar në % vjetor</t>
  </si>
  <si>
    <t>Paga dhe Mëditje</t>
  </si>
  <si>
    <t>Shpenzimet 6 mujore</t>
  </si>
  <si>
    <t>Meditja e udhimit zyrtar jasht vendit</t>
  </si>
  <si>
    <t>Shpenzimet tjera te udhitimit zyrtar jasht vendit</t>
  </si>
  <si>
    <t>Shpenzimet 6 mujor</t>
  </si>
  <si>
    <t>Shpenzimet  6 mujore</t>
  </si>
  <si>
    <t xml:space="preserve">Gjithsej subvensione dhe transfere </t>
  </si>
  <si>
    <t>Buxheti 6 mujor per paga</t>
  </si>
  <si>
    <t>Deputetët e Kuvendit</t>
  </si>
  <si>
    <t>Komisioni I ndihmes shteterore</t>
  </si>
  <si>
    <t xml:space="preserve"> </t>
  </si>
  <si>
    <t>22.07.2020</t>
  </si>
  <si>
    <r>
      <t xml:space="preserve">Te numri i të punësuarve në programin Anëtarët e Kuvendit, në muajin qershor 2020, kanë realizuar pagë </t>
    </r>
    <r>
      <rPr>
        <sz val="12"/>
        <color rgb="FFFF0000"/>
        <rFont val="Times New Roman"/>
        <family val="1"/>
      </rPr>
      <t>43</t>
    </r>
    <r>
      <rPr>
        <sz val="12"/>
        <rFont val="Times New Roman"/>
        <family val="1"/>
      </rPr>
      <t xml:space="preserve"> deputet të Legjislaturës së VI-të,</t>
    </r>
  </si>
  <si>
    <t xml:space="preserve">të cilër realizojnë pagë kalimtare. </t>
  </si>
  <si>
    <t>Qiraja per pajisje</t>
  </si>
  <si>
    <t>Prej datës: 01/04/2020</t>
  </si>
  <si>
    <t>Deri më datën: 30/06/2020</t>
  </si>
  <si>
    <t>Programi: Anëtaret e Kuvendit te Republikës së Kosovës</t>
  </si>
  <si>
    <r>
      <t xml:space="preserve">                    </t>
    </r>
    <r>
      <rPr>
        <b/>
        <sz val="10"/>
        <color indexed="8"/>
        <rFont val="Arial"/>
        <family val="2"/>
      </rPr>
      <t>Pagat dhe Meditjet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11000</t>
    </r>
  </si>
  <si>
    <t>Nr</t>
  </si>
  <si>
    <t xml:space="preserve">Pershkrimi
</t>
  </si>
  <si>
    <t>Shuma e  paguar</t>
  </si>
  <si>
    <t>Data e pagesës</t>
  </si>
  <si>
    <t>Emri</t>
  </si>
  <si>
    <t>Pagat e muajit Prill</t>
  </si>
  <si>
    <t>Anëtaret e Kuvendit të Republikës së Kosovës</t>
  </si>
  <si>
    <t>Pagat e muajit Maj</t>
  </si>
  <si>
    <t>Pagat e muajit Qershor</t>
  </si>
  <si>
    <r>
      <t xml:space="preserve">                    </t>
    </r>
    <r>
      <rPr>
        <b/>
        <sz val="10"/>
        <color indexed="8"/>
        <rFont val="Arial"/>
        <family val="2"/>
      </rPr>
      <t>Shpenzimet e udhëtimit zyrtar jashtë vendit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13140</t>
    </r>
  </si>
  <si>
    <t>Shpenzime te udhetimit - Bileta</t>
  </si>
  <si>
    <t>19/05/2020</t>
  </si>
  <si>
    <t>MALESIA REISEN SHPK</t>
  </si>
  <si>
    <t>28/05/2020</t>
  </si>
  <si>
    <r>
      <t xml:space="preserve">                    </t>
    </r>
    <r>
      <rPr>
        <b/>
        <sz val="10"/>
        <color indexed="8"/>
        <rFont val="Arial"/>
        <family val="2"/>
      </rPr>
      <t>Mëditja e udhëtimit zyrtar jashtë vendit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13141</t>
    </r>
  </si>
  <si>
    <t xml:space="preserve">Shpenzimet e udhëtimeve  zyrtare jashtë vendit SHBA (03-07 shkurt 2020) </t>
  </si>
  <si>
    <t>08/04/2020</t>
  </si>
  <si>
    <t>Armend Zemaj</t>
  </si>
  <si>
    <r>
      <t xml:space="preserve">                    </t>
    </r>
    <r>
      <rPr>
        <b/>
        <sz val="10"/>
        <color indexed="8"/>
        <rFont val="Arial"/>
        <family val="2"/>
      </rPr>
      <t>Akomodim gjate udhëtimit zyrtar jashtë vendit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13142</t>
    </r>
  </si>
  <si>
    <t>Akomodimi - udhëtimet zyrtar jashtë vend SHBA (03-07 shkurt 2020)</t>
  </si>
  <si>
    <r>
      <t xml:space="preserve">                    </t>
    </r>
    <r>
      <rPr>
        <b/>
        <sz val="10"/>
        <color indexed="8"/>
        <rFont val="Arial"/>
        <family val="2"/>
      </rPr>
      <t>Shpenzime tjera te udhëtimit zyrtar jashte vendit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13143</t>
    </r>
  </si>
  <si>
    <t>Shpenzimet tjera - udhëtimeve zyrtar  jashtë vend SHBA (3-7 shkurt 2020)</t>
  </si>
  <si>
    <r>
      <t xml:space="preserve">                    </t>
    </r>
    <r>
      <rPr>
        <b/>
        <sz val="10"/>
        <color indexed="8"/>
        <rFont val="Arial"/>
        <family val="2"/>
      </rPr>
      <t>Shpenzime tjera telefonike Vala 900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13320</t>
    </r>
  </si>
  <si>
    <t>Shpenzimet e telefonisë mobile - Mbushje Vala</t>
  </si>
  <si>
    <t>08/05/2020</t>
  </si>
  <si>
    <t>TELEKOMI I KOSOVES SHA</t>
  </si>
  <si>
    <t>24/04/2020</t>
  </si>
  <si>
    <t>Shpenzime e telefonise mobile</t>
  </si>
  <si>
    <t xml:space="preserve">Shpenzimet e telefonis mobile-Kartela Vala </t>
  </si>
  <si>
    <t>05/06/2020</t>
  </si>
  <si>
    <t xml:space="preserve">Shpenzime te telefonisë mobile </t>
  </si>
  <si>
    <t>15/06/2020</t>
  </si>
  <si>
    <r>
      <t xml:space="preserve">                    </t>
    </r>
    <r>
      <rPr>
        <b/>
        <sz val="10"/>
        <color indexed="8"/>
        <rFont val="Arial"/>
        <family val="2"/>
      </rPr>
      <t>Shërbime tjera kontraktuese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13460</t>
    </r>
  </si>
  <si>
    <t>Sherbime tjera -Sherbime per realizimin profesional te fotografive ne Kuvendin e Kosoves</t>
  </si>
  <si>
    <t>LUAN DIZDARI BI</t>
  </si>
  <si>
    <t>Sherbimet tjera -Sigurime shendetesore</t>
  </si>
  <si>
    <t>26/05/2020</t>
  </si>
  <si>
    <t>KOMPANIA E SIGURIMEVE PRISIG SHA</t>
  </si>
  <si>
    <t>Sherbime tjera - perkthime</t>
  </si>
  <si>
    <t>GLOBAL CONSULTING DEVELOPMENT ASSOCIATES SHPK</t>
  </si>
  <si>
    <t>Sherbime tjera -Pasaporta diplomatike (Frashër Demaj)</t>
  </si>
  <si>
    <t>03/06/2020</t>
  </si>
  <si>
    <t>MINISTRIA PUNEVE TE BRENDSHME</t>
  </si>
  <si>
    <t xml:space="preserve">Sherbime tjera -Pasaporta diplomatike (Fitim Uka ) </t>
  </si>
  <si>
    <t>08/06/2020</t>
  </si>
  <si>
    <t>Sherbime tjera -Pasaporta diplomatike (Arta Bajralija)</t>
  </si>
  <si>
    <t>09/06/2020</t>
  </si>
  <si>
    <t>Sherbime tjera -Pasaporta diplomatike (Mefail Bajqinovci)</t>
  </si>
  <si>
    <t>17/06/2020</t>
  </si>
  <si>
    <t xml:space="preserve">Sherbime tjera -Pasaporta diplomatike (Eman Rrahmani) </t>
  </si>
  <si>
    <t>Sherbime tjera -Pasaporta diplomatike (Branislav Nikolic)</t>
  </si>
  <si>
    <t>26/06/2020</t>
  </si>
  <si>
    <t>Sherbime tjera -Pasaporta diplomatike (Faton Bislimi)</t>
  </si>
  <si>
    <t>Sherbime tjera -Pasaporta diplomatike (Slavko Simic)</t>
  </si>
  <si>
    <r>
      <t xml:space="preserve">                    </t>
    </r>
    <r>
      <rPr>
        <b/>
        <sz val="10"/>
        <color indexed="8"/>
        <rFont val="Arial"/>
        <family val="2"/>
      </rPr>
      <t>Drekat zyrtare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14310</t>
    </r>
  </si>
  <si>
    <t>Sherbime te bufesë per muajin janar 2020</t>
  </si>
  <si>
    <t>SHQIPONJA</t>
  </si>
  <si>
    <t>Dreke zyrtare - Kryetarja e Kuvendit</t>
  </si>
  <si>
    <t>13/06/2020</t>
  </si>
  <si>
    <t>PINOCCHIO NPH</t>
  </si>
  <si>
    <t>Drekë zyratre Komisioni per Ekonomi</t>
  </si>
  <si>
    <t>LIBURNIA</t>
  </si>
  <si>
    <t xml:space="preserve">Drekë zyrtare -Komisioni per Ekonomi </t>
  </si>
  <si>
    <t>EXTRA FISH SHPK</t>
  </si>
  <si>
    <t>Paga</t>
  </si>
  <si>
    <t>mallra dhe sherbime</t>
  </si>
  <si>
    <t>gjithsej</t>
  </si>
  <si>
    <t>Programi: Administrata e Kuvendit të Republikës së Kosovës</t>
  </si>
  <si>
    <t>Administrata e Kuvendit të Republikës së Kosovës</t>
  </si>
  <si>
    <r>
      <t xml:space="preserve">                    </t>
    </r>
    <r>
      <rPr>
        <b/>
        <sz val="10"/>
        <color indexed="8"/>
        <rFont val="Arial"/>
        <family val="2"/>
      </rPr>
      <t>Rryma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13210</t>
    </r>
  </si>
  <si>
    <t>Rryma</t>
  </si>
  <si>
    <t>29/04/2020</t>
  </si>
  <si>
    <t>KOSOV.ELECTR.SUPPLY COMPANY J.S.C.KESCO</t>
  </si>
  <si>
    <r>
      <t xml:space="preserve">                    </t>
    </r>
    <r>
      <rPr>
        <b/>
        <sz val="10"/>
        <color indexed="8"/>
        <rFont val="Arial"/>
        <family val="2"/>
      </rPr>
      <t>Uji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13220</t>
    </r>
  </si>
  <si>
    <t>KUR PRISHTINA SHA</t>
  </si>
  <si>
    <t xml:space="preserve">Uji </t>
  </si>
  <si>
    <t>22/06/2020</t>
  </si>
  <si>
    <r>
      <t xml:space="preserve">                    </t>
    </r>
    <r>
      <rPr>
        <b/>
        <sz val="10"/>
        <color indexed="8"/>
        <rFont val="Arial"/>
        <family val="2"/>
      </rPr>
      <t>Mbeturinat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13230</t>
    </r>
  </si>
  <si>
    <t>14/04/2020</t>
  </si>
  <si>
    <t>KRM PASTRIMI SHA</t>
  </si>
  <si>
    <r>
      <t xml:space="preserve">                    </t>
    </r>
    <r>
      <rPr>
        <b/>
        <sz val="10"/>
        <color indexed="8"/>
        <rFont val="Arial"/>
        <family val="2"/>
      </rPr>
      <t>Ngrohja qendrore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13240</t>
    </r>
  </si>
  <si>
    <t xml:space="preserve">Ngrohja qendrore </t>
  </si>
  <si>
    <t>TERMOKOS NGROHTORJA E QYTETIT</t>
  </si>
  <si>
    <r>
      <t xml:space="preserve">                    </t>
    </r>
    <r>
      <rPr>
        <b/>
        <sz val="10"/>
        <color indexed="8"/>
        <rFont val="Arial"/>
        <family val="2"/>
      </rPr>
      <t>Telefoni  - PTK me fatura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13250</t>
    </r>
  </si>
  <si>
    <t xml:space="preserve">Shpenzimet e telefonisë fikse </t>
  </si>
  <si>
    <t>POSTA DHE TELEKO I KOSOVES SHA</t>
  </si>
  <si>
    <t>Sherbime tjera - perpilim i projektit</t>
  </si>
  <si>
    <t>PLAN 2 SHPK</t>
  </si>
  <si>
    <t>Sherbime tjera - Shfrytezim i fotokopjeve</t>
  </si>
  <si>
    <t>NTSH RIKON</t>
  </si>
  <si>
    <t>Sherbime tjera</t>
  </si>
  <si>
    <t>RROTA SHPK</t>
  </si>
  <si>
    <t>Sherbime audio vizuele</t>
  </si>
  <si>
    <t>10/04/2020</t>
  </si>
  <si>
    <t>SHERBIME AUDIO VIZUELE</t>
  </si>
  <si>
    <t>Sherbime tjera - Huazime</t>
  </si>
  <si>
    <t>AVC GROUP SHPK</t>
  </si>
  <si>
    <t>Sherbime tjera - shfrytezim i fotokopjeve dhe tonereve</t>
  </si>
  <si>
    <t>Dezinfektim i salles plenare</t>
  </si>
  <si>
    <t>MADE KOS NSHT</t>
  </si>
  <si>
    <t>Sherbime tjera - Sigurime shendetesore</t>
  </si>
  <si>
    <t>Sherbime tjera - dezinfektim i sallave</t>
  </si>
  <si>
    <t>27/05/2020</t>
  </si>
  <si>
    <t>Sherbime tjera - Mirembajtje e sistemit kabllor</t>
  </si>
  <si>
    <t>12/06/2020</t>
  </si>
  <si>
    <t>ITS SHPK</t>
  </si>
  <si>
    <t>Sherbime tjera - shfrytrezim i fotokopjeve</t>
  </si>
  <si>
    <t>Sherbime tjera -Pasaport Zyrtare (Ismet Krasniqi)</t>
  </si>
  <si>
    <t>Shfrytezim i fotokopjeve  dhe tonereve</t>
  </si>
  <si>
    <t>EKONOMIA ONLINE SHPK</t>
  </si>
  <si>
    <t xml:space="preserve">Sherbime tjera Kontraktuese </t>
  </si>
  <si>
    <t>VULLNET KABASHI</t>
  </si>
  <si>
    <t>Sherbime tjera -Auditimi i pasqyrave financiare</t>
  </si>
  <si>
    <t>18/06/2020</t>
  </si>
  <si>
    <t>NEXIA KS  SH.P.K</t>
  </si>
  <si>
    <r>
      <t xml:space="preserve">                    </t>
    </r>
    <r>
      <rPr>
        <b/>
        <sz val="10"/>
        <color indexed="8"/>
        <rFont val="Arial"/>
        <family val="2"/>
      </rPr>
      <t>Pajisje tjera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13509</t>
    </r>
  </si>
  <si>
    <t>25/06/2020</t>
  </si>
  <si>
    <t>PRO 4 SHPK</t>
  </si>
  <si>
    <t>Pajisje tjera - Radiolidhje</t>
  </si>
  <si>
    <t>MELODIA SHPK</t>
  </si>
  <si>
    <r>
      <t xml:space="preserve">                    </t>
    </r>
    <r>
      <rPr>
        <b/>
        <sz val="10"/>
        <color indexed="8"/>
        <rFont val="Arial"/>
        <family val="2"/>
      </rPr>
      <t>Furnizime për zyrë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13610</t>
    </r>
  </si>
  <si>
    <t>Furnizmim - ftesa</t>
  </si>
  <si>
    <t>EUROPRINTY SHPK</t>
  </si>
  <si>
    <t>Furnizim per zyre</t>
  </si>
  <si>
    <t>MEDIATECH PRINT SHPK</t>
  </si>
  <si>
    <t>Furnizim</t>
  </si>
  <si>
    <t>Furnizim me uji</t>
  </si>
  <si>
    <t>SILCA GROUP SHA</t>
  </si>
  <si>
    <t>Furnizim - material higjenik</t>
  </si>
  <si>
    <t>Furnizim - matrial preventues</t>
  </si>
  <si>
    <t>Furnizim - goma per automjete</t>
  </si>
  <si>
    <t>EUROGOMA SHPK</t>
  </si>
  <si>
    <t>Furnizim - shtypje e materialeve</t>
  </si>
  <si>
    <t>BLENDI NTP</t>
  </si>
  <si>
    <t>Furnizim me flamuj</t>
  </si>
  <si>
    <t>DIZAJN STUDIO 2B NSH</t>
  </si>
  <si>
    <t>Furnizim me lule</t>
  </si>
  <si>
    <t>NT BITI COM</t>
  </si>
  <si>
    <r>
      <t xml:space="preserve">                    </t>
    </r>
    <r>
      <rPr>
        <b/>
        <sz val="10"/>
        <color indexed="8"/>
        <rFont val="Arial"/>
        <family val="2"/>
      </rPr>
      <t>Karburant për vetura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13780</t>
    </r>
  </si>
  <si>
    <t>Derivate per vetura</t>
  </si>
  <si>
    <t>HIB PETROL SHPK</t>
  </si>
  <si>
    <r>
      <t xml:space="preserve">                    </t>
    </r>
    <r>
      <rPr>
        <b/>
        <sz val="10"/>
        <color indexed="8"/>
        <rFont val="Arial"/>
        <family val="2"/>
      </rPr>
      <t>Mirëmbajtja dhe riparimi i automjeteve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14010</t>
    </r>
  </si>
  <si>
    <t>Mirembajtje e automjeteve</t>
  </si>
  <si>
    <t>LTG KOSOVA L.L.C</t>
  </si>
  <si>
    <t>BAKI AUTOMOBILE SHPK</t>
  </si>
  <si>
    <t>IDEAL SHALA BI</t>
  </si>
  <si>
    <r>
      <t xml:space="preserve">                    </t>
    </r>
    <r>
      <rPr>
        <b/>
        <sz val="10"/>
        <color indexed="8"/>
        <rFont val="Arial"/>
        <family val="2"/>
      </rPr>
      <t>Mirëmbajtja e ndërtesave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14020</t>
    </r>
  </si>
  <si>
    <t>Mirembajtje e nderteses</t>
  </si>
  <si>
    <t>SCHAFBERGER JR GMBH DEGA KOSOVE</t>
  </si>
  <si>
    <r>
      <t xml:space="preserve">                    </t>
    </r>
    <r>
      <rPr>
        <b/>
        <sz val="10"/>
        <color indexed="8"/>
        <rFont val="Arial"/>
        <family val="2"/>
      </rPr>
      <t>Mirëmbajtja e teknologjisë informative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14040</t>
    </r>
  </si>
  <si>
    <t>Mirembajtje e sistemit  kabllor</t>
  </si>
  <si>
    <t>Mirem. e web faqes se Kuvendit</t>
  </si>
  <si>
    <t>Mirembajtja e sistemit DCN dhe A/V</t>
  </si>
  <si>
    <t>Mirembajtje e sistemit .DCN dhe A/V</t>
  </si>
  <si>
    <t>Mirembajtja e sistemit CCTV dhe mbrojtjes kunder zjarrit</t>
  </si>
  <si>
    <t>Mirembajtja e sistemit kabllor</t>
  </si>
  <si>
    <t xml:space="preserve">Mirembajtja e web faqes </t>
  </si>
  <si>
    <r>
      <t xml:space="preserve">                    </t>
    </r>
    <r>
      <rPr>
        <b/>
        <sz val="10"/>
        <color indexed="8"/>
        <rFont val="Arial"/>
        <family val="2"/>
      </rPr>
      <t>Mirëmbajtja e mobilieve dhe pajisjeve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14050</t>
    </r>
  </si>
  <si>
    <t>Mirembajtje e liftave</t>
  </si>
  <si>
    <t>HYMERI ELEVATORS  LLC</t>
  </si>
  <si>
    <t xml:space="preserve">Mirembajtje e liftave </t>
  </si>
  <si>
    <t>Mirembajtje e fotokopjeve</t>
  </si>
  <si>
    <t>INFO COM</t>
  </si>
  <si>
    <t xml:space="preserve">Mirembajtja e aparateve kunder zjarrit </t>
  </si>
  <si>
    <t>23/06/2020</t>
  </si>
  <si>
    <t>ALBKOS INT</t>
  </si>
  <si>
    <r>
      <t xml:space="preserve">                    </t>
    </r>
    <r>
      <rPr>
        <b/>
        <sz val="10"/>
        <color indexed="8"/>
        <rFont val="Arial"/>
        <family val="2"/>
      </rPr>
      <t>Makineria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14140</t>
    </r>
  </si>
  <si>
    <t>MERCOM COMPANY SHPK</t>
  </si>
  <si>
    <r>
      <t xml:space="preserve">                    </t>
    </r>
    <r>
      <rPr>
        <b/>
        <sz val="10"/>
        <color indexed="8"/>
        <rFont val="Arial"/>
        <family val="2"/>
      </rPr>
      <t>Reklamat dhe konkurset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14210</t>
    </r>
  </si>
  <si>
    <t>Konkurse</t>
  </si>
  <si>
    <t>EPOKA E RE</t>
  </si>
  <si>
    <t>SHPK GRUPI KOHA</t>
  </si>
  <si>
    <t>RADIO KOSOVA E LIRE</t>
  </si>
  <si>
    <t>RTK (RADIO TELEVIZIONI KOSOVES)</t>
  </si>
  <si>
    <r>
      <t xml:space="preserve">                    </t>
    </r>
    <r>
      <rPr>
        <b/>
        <sz val="10"/>
        <color indexed="8"/>
        <rFont val="Arial"/>
        <family val="2"/>
      </rPr>
      <t>Botimet e publikimeve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14220</t>
    </r>
  </si>
  <si>
    <t>DIELLI MEDIA SHPK</t>
  </si>
  <si>
    <r>
      <t xml:space="preserve">                    </t>
    </r>
    <r>
      <rPr>
        <b/>
        <sz val="10"/>
        <color indexed="8"/>
        <rFont val="Arial"/>
        <family val="2"/>
      </rPr>
      <t>Shpenzimet për informim publik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14230</t>
    </r>
  </si>
  <si>
    <t>Shtypi ditor</t>
  </si>
  <si>
    <t>NPT BURIMI</t>
  </si>
  <si>
    <r>
      <t xml:space="preserve">                    </t>
    </r>
    <r>
      <rPr>
        <b/>
        <sz val="10"/>
        <color indexed="8"/>
        <rFont val="Arial"/>
        <family val="2"/>
      </rPr>
      <t>Ndërtesat administrative afariste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31120</t>
    </r>
  </si>
  <si>
    <t>Renovimi i nderteses</t>
  </si>
  <si>
    <t>TEKNO ING CONSULTING SHPK</t>
  </si>
  <si>
    <r>
      <t xml:space="preserve">                    </t>
    </r>
    <r>
      <rPr>
        <b/>
        <sz val="10"/>
        <color indexed="8"/>
        <rFont val="Arial"/>
        <family val="2"/>
      </rPr>
      <t xml:space="preserve">Pajisje të teknologjisë informative 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31610</t>
    </r>
  </si>
  <si>
    <t>Krijimi i stetmit te integruar WI-FI ne ndertes</t>
  </si>
  <si>
    <t>VIRTUO  O P</t>
  </si>
  <si>
    <t>Krijimi i sistetmit te integruar WI-FI ne ndertes</t>
  </si>
  <si>
    <t>Mallra dhe sherbime</t>
  </si>
  <si>
    <t>komunali</t>
  </si>
  <si>
    <t>kapital</t>
  </si>
  <si>
    <t>Programi: Stafi mbështetës Politik</t>
  </si>
  <si>
    <t>Stafi mbështetës Politik</t>
  </si>
  <si>
    <t>Shpenzimet e telefonisë mobile- Mbushje Vala</t>
  </si>
  <si>
    <t>Programi: Komisioni per ndihme shtetrore</t>
  </si>
  <si>
    <t>Perfituesi</t>
  </si>
  <si>
    <t>Pagat per muajin prill</t>
  </si>
  <si>
    <t>Komisioni per ndihme shtetrore</t>
  </si>
  <si>
    <t>Pagat per muajin maj</t>
  </si>
  <si>
    <t>Pagat per muajin qershor</t>
  </si>
  <si>
    <t>Kartela mbushese Vala</t>
  </si>
  <si>
    <t xml:space="preserve">                    Shërbime e arsimit trajnimit                 Kodi buxhetor: 13410</t>
  </si>
  <si>
    <t>Sherbime e trajnimit</t>
  </si>
  <si>
    <t>THE LAGAL PUBLISHER LEXXION</t>
  </si>
  <si>
    <t>Pershkrimi</t>
  </si>
  <si>
    <t>shuma e paguar</t>
  </si>
  <si>
    <t xml:space="preserve">   Data e pageses</t>
  </si>
  <si>
    <t>Qiraja per ndertesa                                                           14110</t>
  </si>
  <si>
    <t>Data e pageses</t>
  </si>
  <si>
    <t>Donjeta Vllasaliu</t>
  </si>
  <si>
    <t>Qiraja per ndertesa                                                           14111</t>
  </si>
  <si>
    <t xml:space="preserve">                    Data e pageses</t>
  </si>
  <si>
    <t>Dreke zyrtare</t>
  </si>
  <si>
    <t>Maestro's Restaurant SHPK</t>
  </si>
  <si>
    <t>Pagesa e tatimit ne qira                            14510</t>
  </si>
  <si>
    <t>Tatimi ne qira</t>
  </si>
  <si>
    <t>Administrata tatimore e Kosoves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</si>
</sst>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1" formatCode="_(* #,##0_);_(* \(#,##0\);_(* &quot;-&quot;_);_(@_)"/>
    <numFmt numFmtId="43" formatCode="_(* #,##0.00_);_(* \(#,##0.00\);_(* &quot;-&quot;??_);_(@_)"/>
    <numFmt numFmtId="164" formatCode="_-* #,##0.00\ _L_e_k_ë_-;\-* #,##0.00\ _L_e_k_ë_-;_-* &quot;-&quot;??\ _L_e_k_ë_-;_-@_-"/>
    <numFmt numFmtId="165" formatCode="_-* #,##0.00\ _L_e_k_ë_-;\-* #,##0.00\ _L_e_k_ë_-;_-* &quot;-&quot;\ _L_e_k_ë_-;_-@_-"/>
    <numFmt numFmtId="166" formatCode="[$-10409]#,##0.00"/>
    <numFmt numFmtId="167" formatCode="_(* #,##0.00_);_(* \(#,##0.00\);_(* &quot;-&quot;_);_(@_)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2"/>
      <color rgb="FF000000"/>
      <name val="Times New Roman"/>
      <family val="1"/>
    </font>
    <font>
      <sz val="12"/>
      <color rgb="FF000000"/>
      <name val="Times New Roman"/>
      <family val="1"/>
    </font>
    <font>
      <sz val="12"/>
      <name val="Times New Roman"/>
      <family val="1"/>
    </font>
    <font>
      <b/>
      <sz val="14"/>
      <color theme="1"/>
      <name val="Times New Roman"/>
      <family val="1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12"/>
      <color rgb="FFFF0000"/>
      <name val="Times New Roman"/>
      <family val="1"/>
    </font>
    <font>
      <b/>
      <sz val="72"/>
      <color theme="1"/>
      <name val="Times New Roman"/>
      <family val="1"/>
    </font>
    <font>
      <sz val="20"/>
      <color theme="1"/>
      <name val="Times New Roman"/>
      <family val="1"/>
    </font>
    <font>
      <b/>
      <sz val="20"/>
      <color theme="1"/>
      <name val="Times New Roman"/>
      <family val="1"/>
    </font>
    <font>
      <sz val="40"/>
      <color theme="1"/>
      <name val="Times New Roman"/>
      <family val="1"/>
    </font>
    <font>
      <b/>
      <sz val="40"/>
      <color theme="1"/>
      <name val="Times New Roman"/>
      <family val="1"/>
    </font>
    <font>
      <sz val="26"/>
      <color theme="1"/>
      <name val="Times New Roman"/>
      <family val="1"/>
    </font>
    <font>
      <b/>
      <sz val="28"/>
      <color theme="1"/>
      <name val="Times New Roman"/>
      <family val="1"/>
    </font>
    <font>
      <sz val="28"/>
      <color theme="1"/>
      <name val="Times New Roman"/>
      <family val="1"/>
    </font>
    <font>
      <sz val="36"/>
      <color theme="1"/>
      <name val="Times New Roman"/>
      <family val="1"/>
    </font>
    <font>
      <b/>
      <sz val="36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rgb="FF000000"/>
      <name val="Times New Roman"/>
      <family val="1"/>
    </font>
    <font>
      <b/>
      <sz val="14"/>
      <color rgb="FF000000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Times New Roman"/>
      <family val="1"/>
    </font>
    <font>
      <b/>
      <sz val="16"/>
      <color theme="1"/>
      <name val="Times New Roman"/>
      <family val="1"/>
    </font>
    <font>
      <b/>
      <sz val="16"/>
      <color theme="1"/>
      <name val="Calibri"/>
      <family val="2"/>
      <scheme val="minor"/>
    </font>
    <font>
      <sz val="16"/>
      <color theme="1"/>
      <name val="Times New Roman"/>
      <family val="1"/>
    </font>
    <font>
      <sz val="16"/>
      <color theme="1"/>
      <name val="Calibri"/>
      <family val="2"/>
      <scheme val="minor"/>
    </font>
    <font>
      <sz val="14"/>
      <name val="Times New Roman"/>
      <family val="1"/>
    </font>
    <font>
      <b/>
      <sz val="16"/>
      <color rgb="FF000000"/>
      <name val="Times New Roman"/>
      <family val="1"/>
    </font>
    <font>
      <sz val="14"/>
      <color rgb="FF000000"/>
      <name val="Times New Roman"/>
      <family val="1"/>
    </font>
    <font>
      <sz val="16"/>
      <color rgb="FF000000"/>
      <name val="Times New Roman"/>
      <family val="1"/>
    </font>
    <font>
      <sz val="14"/>
      <color theme="1"/>
      <name val="Calibri"/>
      <family val="2"/>
      <scheme val="minor"/>
    </font>
    <font>
      <sz val="9"/>
      <color indexed="8"/>
      <name val="Arial"/>
      <family val="2"/>
    </font>
    <font>
      <b/>
      <i/>
      <sz val="11"/>
      <color theme="1"/>
      <name val="Times New Roman"/>
      <family val="1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0"/>
      </patternFill>
    </fill>
  </fills>
  <borders count="57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dotted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41" fontId="1" fillId="0" borderId="0" applyFont="0" applyFill="0" applyBorder="0" applyAlignment="0" applyProtection="0"/>
  </cellStyleXfs>
  <cellXfs count="380">
    <xf numFmtId="0" fontId="0" fillId="0" borderId="0" xfId="0"/>
    <xf numFmtId="0" fontId="2" fillId="0" borderId="0" xfId="0" applyFont="1"/>
    <xf numFmtId="0" fontId="3" fillId="0" borderId="24" xfId="0" applyFont="1" applyBorder="1" applyAlignment="1">
      <alignment vertical="top" wrapText="1"/>
    </xf>
    <xf numFmtId="0" fontId="3" fillId="0" borderId="0" xfId="0" applyFont="1" applyBorder="1" applyAlignment="1">
      <alignment vertical="top" wrapText="1"/>
    </xf>
    <xf numFmtId="0" fontId="3" fillId="0" borderId="0" xfId="0" applyFont="1" applyAlignment="1">
      <alignment wrapText="1"/>
    </xf>
    <xf numFmtId="0" fontId="3" fillId="0" borderId="24" xfId="0" applyFont="1" applyBorder="1"/>
    <xf numFmtId="0" fontId="3" fillId="0" borderId="0" xfId="0" applyFont="1" applyAlignment="1">
      <alignment horizontal="center"/>
    </xf>
    <xf numFmtId="0" fontId="5" fillId="3" borderId="0" xfId="0" applyFont="1" applyFill="1" applyAlignment="1">
      <alignment horizontal="center"/>
    </xf>
    <xf numFmtId="0" fontId="5" fillId="0" borderId="11" xfId="0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4" fillId="3" borderId="0" xfId="0" applyFont="1" applyFill="1" applyAlignment="1">
      <alignment horizontal="right"/>
    </xf>
    <xf numFmtId="0" fontId="2" fillId="0" borderId="5" xfId="0" applyFont="1" applyBorder="1" applyAlignment="1">
      <alignment horizontal="right"/>
    </xf>
    <xf numFmtId="0" fontId="2" fillId="0" borderId="6" xfId="0" applyFont="1" applyBorder="1" applyAlignment="1">
      <alignment wrapText="1"/>
    </xf>
    <xf numFmtId="0" fontId="4" fillId="0" borderId="6" xfId="0" applyFont="1" applyBorder="1"/>
    <xf numFmtId="0" fontId="3" fillId="0" borderId="1" xfId="0" applyFont="1" applyBorder="1" applyAlignment="1">
      <alignment vertical="top" wrapText="1"/>
    </xf>
    <xf numFmtId="0" fontId="3" fillId="0" borderId="27" xfId="0" applyFont="1" applyBorder="1" applyAlignment="1">
      <alignment vertical="top" wrapText="1"/>
    </xf>
    <xf numFmtId="0" fontId="3" fillId="0" borderId="13" xfId="0" applyFont="1" applyBorder="1" applyAlignment="1">
      <alignment vertical="top" wrapText="1"/>
    </xf>
    <xf numFmtId="0" fontId="3" fillId="0" borderId="0" xfId="0" applyFont="1" applyBorder="1" applyAlignment="1">
      <alignment horizontal="left" vertical="top" wrapText="1" indent="5"/>
    </xf>
    <xf numFmtId="0" fontId="3" fillId="0" borderId="5" xfId="0" applyFont="1" applyBorder="1" applyAlignment="1">
      <alignment vertical="top" wrapText="1"/>
    </xf>
    <xf numFmtId="0" fontId="3" fillId="0" borderId="2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10" fontId="3" fillId="0" borderId="5" xfId="2" applyNumberFormat="1" applyFont="1" applyBorder="1" applyAlignment="1">
      <alignment vertical="top" wrapText="1"/>
    </xf>
    <xf numFmtId="43" fontId="5" fillId="0" borderId="24" xfId="1" applyFont="1" applyBorder="1" applyAlignment="1">
      <alignment horizontal="center"/>
    </xf>
    <xf numFmtId="43" fontId="5" fillId="2" borderId="24" xfId="1" applyFont="1" applyFill="1" applyBorder="1" applyAlignment="1">
      <alignment horizontal="center"/>
    </xf>
    <xf numFmtId="0" fontId="3" fillId="4" borderId="0" xfId="0" applyFont="1" applyFill="1"/>
    <xf numFmtId="2" fontId="3" fillId="0" borderId="24" xfId="0" applyNumberFormat="1" applyFont="1" applyBorder="1"/>
    <xf numFmtId="0" fontId="7" fillId="0" borderId="0" xfId="0" applyFont="1"/>
    <xf numFmtId="0" fontId="8" fillId="0" borderId="0" xfId="0" applyFont="1"/>
    <xf numFmtId="0" fontId="3" fillId="0" borderId="4" xfId="0" applyFont="1" applyBorder="1" applyAlignment="1">
      <alignment vertical="top" wrapText="1"/>
    </xf>
    <xf numFmtId="43" fontId="3" fillId="0" borderId="3" xfId="1" applyFont="1" applyBorder="1" applyAlignment="1">
      <alignment vertical="top" wrapText="1"/>
    </xf>
    <xf numFmtId="0" fontId="3" fillId="0" borderId="25" xfId="0" applyFont="1" applyBorder="1" applyAlignment="1">
      <alignment vertical="top" wrapText="1"/>
    </xf>
    <xf numFmtId="43" fontId="6" fillId="0" borderId="25" xfId="1" applyFont="1" applyBorder="1" applyAlignment="1">
      <alignment vertical="top" wrapText="1"/>
    </xf>
    <xf numFmtId="0" fontId="3" fillId="0" borderId="0" xfId="0" applyFont="1" applyBorder="1"/>
    <xf numFmtId="43" fontId="2" fillId="0" borderId="3" xfId="1" applyFont="1" applyBorder="1" applyAlignment="1">
      <alignment vertical="top" wrapText="1"/>
    </xf>
    <xf numFmtId="0" fontId="3" fillId="0" borderId="23" xfId="0" applyFont="1" applyBorder="1" applyAlignment="1">
      <alignment horizontal="center" wrapText="1"/>
    </xf>
    <xf numFmtId="0" fontId="3" fillId="0" borderId="2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43" fontId="3" fillId="0" borderId="24" xfId="0" applyNumberFormat="1" applyFont="1" applyBorder="1" applyAlignment="1">
      <alignment horizontal="center"/>
    </xf>
    <xf numFmtId="43" fontId="8" fillId="0" borderId="0" xfId="0" applyNumberFormat="1" applyFont="1"/>
    <xf numFmtId="0" fontId="10" fillId="0" borderId="0" xfId="0" applyFont="1"/>
    <xf numFmtId="0" fontId="5" fillId="0" borderId="31" xfId="0" applyFont="1" applyBorder="1" applyAlignment="1">
      <alignment horizontal="center"/>
    </xf>
    <xf numFmtId="0" fontId="3" fillId="0" borderId="35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0" fontId="3" fillId="0" borderId="29" xfId="0" applyFont="1" applyBorder="1"/>
    <xf numFmtId="43" fontId="3" fillId="0" borderId="24" xfId="1" applyFont="1" applyBorder="1" applyAlignment="1">
      <alignment horizontal="center"/>
    </xf>
    <xf numFmtId="0" fontId="12" fillId="0" borderId="0" xfId="0" applyFont="1"/>
    <xf numFmtId="0" fontId="13" fillId="0" borderId="0" xfId="0" applyFont="1" applyAlignment="1">
      <alignment horizontal="left" indent="8"/>
    </xf>
    <xf numFmtId="0" fontId="14" fillId="0" borderId="0" xfId="0" applyFont="1"/>
    <xf numFmtId="0" fontId="14" fillId="0" borderId="0" xfId="0" applyFont="1" applyBorder="1" applyAlignment="1">
      <alignment vertical="top" wrapText="1"/>
    </xf>
    <xf numFmtId="0" fontId="16" fillId="0" borderId="0" xfId="0" applyFont="1"/>
    <xf numFmtId="0" fontId="17" fillId="0" borderId="0" xfId="0" applyFont="1"/>
    <xf numFmtId="0" fontId="18" fillId="0" borderId="0" xfId="0" applyFont="1"/>
    <xf numFmtId="0" fontId="17" fillId="0" borderId="0" xfId="0" applyFont="1" applyAlignment="1">
      <alignment horizontal="left" indent="5"/>
    </xf>
    <xf numFmtId="43" fontId="12" fillId="0" borderId="0" xfId="1" applyFont="1"/>
    <xf numFmtId="43" fontId="6" fillId="0" borderId="0" xfId="1" applyFont="1" applyBorder="1" applyAlignment="1">
      <alignment vertical="top" wrapText="1"/>
    </xf>
    <xf numFmtId="43" fontId="12" fillId="0" borderId="0" xfId="1" applyFont="1" applyBorder="1"/>
    <xf numFmtId="0" fontId="12" fillId="0" borderId="0" xfId="0" applyFont="1" applyBorder="1"/>
    <xf numFmtId="43" fontId="3" fillId="0" borderId="0" xfId="1" applyFont="1" applyBorder="1" applyAlignment="1">
      <alignment vertical="top" wrapText="1"/>
    </xf>
    <xf numFmtId="43" fontId="12" fillId="0" borderId="0" xfId="0" applyNumberFormat="1" applyFont="1" applyBorder="1"/>
    <xf numFmtId="0" fontId="19" fillId="0" borderId="0" xfId="0" applyFont="1"/>
    <xf numFmtId="0" fontId="20" fillId="0" borderId="0" xfId="0" applyFont="1" applyAlignment="1">
      <alignment horizontal="left" indent="5"/>
    </xf>
    <xf numFmtId="43" fontId="12" fillId="0" borderId="0" xfId="0" applyNumberFormat="1" applyFont="1"/>
    <xf numFmtId="0" fontId="19" fillId="0" borderId="0" xfId="0" applyFont="1" applyBorder="1" applyAlignment="1">
      <alignment horizontal="left" vertical="top" wrapText="1"/>
    </xf>
    <xf numFmtId="0" fontId="16" fillId="0" borderId="0" xfId="0" applyFont="1" applyBorder="1" applyAlignment="1">
      <alignment horizontal="left" vertical="top" wrapText="1"/>
    </xf>
    <xf numFmtId="0" fontId="21" fillId="0" borderId="0" xfId="0" applyFont="1" applyBorder="1" applyAlignment="1">
      <alignment horizontal="right" vertical="top" wrapText="1"/>
    </xf>
    <xf numFmtId="0" fontId="22" fillId="0" borderId="0" xfId="0" applyFont="1" applyBorder="1" applyAlignment="1">
      <alignment horizontal="right" vertical="top" wrapText="1"/>
    </xf>
    <xf numFmtId="0" fontId="20" fillId="0" borderId="0" xfId="0" applyFont="1"/>
    <xf numFmtId="0" fontId="12" fillId="0" borderId="10" xfId="0" applyFont="1" applyBorder="1"/>
    <xf numFmtId="43" fontId="3" fillId="0" borderId="25" xfId="1" applyFont="1" applyBorder="1" applyAlignment="1">
      <alignment vertical="top" wrapText="1"/>
    </xf>
    <xf numFmtId="43" fontId="21" fillId="0" borderId="0" xfId="1" applyFont="1" applyBorder="1" applyAlignment="1">
      <alignment horizontal="right" vertical="top" wrapText="1"/>
    </xf>
    <xf numFmtId="43" fontId="5" fillId="0" borderId="36" xfId="1" applyFont="1" applyBorder="1" applyAlignment="1">
      <alignment horizontal="center"/>
    </xf>
    <xf numFmtId="43" fontId="3" fillId="0" borderId="29" xfId="1" applyFont="1" applyBorder="1" applyAlignment="1">
      <alignment horizontal="center"/>
    </xf>
    <xf numFmtId="0" fontId="6" fillId="0" borderId="0" xfId="0" applyFont="1"/>
    <xf numFmtId="2" fontId="3" fillId="0" borderId="29" xfId="0" applyNumberFormat="1" applyFont="1" applyBorder="1"/>
    <xf numFmtId="0" fontId="3" fillId="0" borderId="32" xfId="0" applyFont="1" applyBorder="1" applyAlignment="1">
      <alignment horizontal="center"/>
    </xf>
    <xf numFmtId="0" fontId="3" fillId="0" borderId="38" xfId="0" applyFont="1" applyBorder="1"/>
    <xf numFmtId="0" fontId="3" fillId="0" borderId="11" xfId="0" applyFont="1" applyBorder="1"/>
    <xf numFmtId="0" fontId="3" fillId="0" borderId="12" xfId="0" applyFont="1" applyBorder="1"/>
    <xf numFmtId="0" fontId="3" fillId="0" borderId="6" xfId="0" applyFont="1" applyBorder="1"/>
    <xf numFmtId="43" fontId="5" fillId="2" borderId="38" xfId="1" applyFont="1" applyFill="1" applyBorder="1" applyAlignment="1">
      <alignment horizontal="center"/>
    </xf>
    <xf numFmtId="43" fontId="3" fillId="0" borderId="30" xfId="0" applyNumberFormat="1" applyFont="1" applyBorder="1"/>
    <xf numFmtId="0" fontId="3" fillId="0" borderId="30" xfId="0" applyFont="1" applyBorder="1"/>
    <xf numFmtId="0" fontId="3" fillId="0" borderId="30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24" fillId="3" borderId="0" xfId="0" applyFont="1" applyFill="1" applyAlignment="1">
      <alignment horizontal="center"/>
    </xf>
    <xf numFmtId="0" fontId="5" fillId="0" borderId="29" xfId="0" applyFont="1" applyBorder="1" applyAlignment="1">
      <alignment horizontal="center"/>
    </xf>
    <xf numFmtId="43" fontId="4" fillId="0" borderId="9" xfId="0" applyNumberFormat="1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23" fillId="0" borderId="0" xfId="0" applyFont="1" applyBorder="1" applyAlignment="1">
      <alignment horizontal="right" vertical="top" wrapText="1"/>
    </xf>
    <xf numFmtId="0" fontId="3" fillId="0" borderId="0" xfId="0" applyFont="1"/>
    <xf numFmtId="0" fontId="5" fillId="0" borderId="12" xfId="0" applyFont="1" applyBorder="1"/>
    <xf numFmtId="0" fontId="4" fillId="2" borderId="12" xfId="0" applyFont="1" applyFill="1" applyBorder="1" applyAlignment="1">
      <alignment horizontal="center"/>
    </xf>
    <xf numFmtId="0" fontId="2" fillId="0" borderId="25" xfId="0" applyFont="1" applyBorder="1" applyAlignment="1">
      <alignment horizontal="left" textRotation="90" wrapText="1"/>
    </xf>
    <xf numFmtId="0" fontId="2" fillId="0" borderId="24" xfId="0" applyFont="1" applyBorder="1" applyAlignment="1">
      <alignment textRotation="90" wrapText="1"/>
    </xf>
    <xf numFmtId="0" fontId="8" fillId="0" borderId="24" xfId="0" applyFont="1" applyBorder="1"/>
    <xf numFmtId="43" fontId="6" fillId="5" borderId="25" xfId="1" applyFont="1" applyFill="1" applyBorder="1" applyAlignment="1">
      <alignment vertical="top" wrapText="1"/>
    </xf>
    <xf numFmtId="10" fontId="3" fillId="0" borderId="24" xfId="2" applyNumberFormat="1" applyFont="1" applyBorder="1" applyAlignment="1">
      <alignment vertical="top" wrapText="1"/>
    </xf>
    <xf numFmtId="43" fontId="6" fillId="5" borderId="3" xfId="1" applyFont="1" applyFill="1" applyBorder="1" applyAlignment="1">
      <alignment vertical="top" wrapText="1"/>
    </xf>
    <xf numFmtId="2" fontId="8" fillId="0" borderId="24" xfId="0" applyNumberFormat="1" applyFont="1" applyBorder="1"/>
    <xf numFmtId="164" fontId="8" fillId="0" borderId="0" xfId="0" applyNumberFormat="1" applyFont="1"/>
    <xf numFmtId="43" fontId="8" fillId="0" borderId="0" xfId="1" applyFont="1"/>
    <xf numFmtId="43" fontId="2" fillId="0" borderId="25" xfId="1" applyFont="1" applyBorder="1" applyAlignment="1">
      <alignment vertical="top" wrapText="1"/>
    </xf>
    <xf numFmtId="10" fontId="2" fillId="0" borderId="24" xfId="2" applyNumberFormat="1" applyFont="1" applyBorder="1" applyAlignment="1">
      <alignment vertical="top" wrapText="1"/>
    </xf>
    <xf numFmtId="43" fontId="26" fillId="0" borderId="24" xfId="0" applyNumberFormat="1" applyFont="1" applyBorder="1"/>
    <xf numFmtId="2" fontId="26" fillId="0" borderId="24" xfId="0" applyNumberFormat="1" applyFont="1" applyBorder="1"/>
    <xf numFmtId="0" fontId="3" fillId="0" borderId="0" xfId="0" applyFont="1" applyBorder="1" applyAlignment="1">
      <alignment horizontal="right" vertical="top" wrapText="1"/>
    </xf>
    <xf numFmtId="0" fontId="3" fillId="0" borderId="0" xfId="0" applyFont="1" applyBorder="1" applyAlignment="1">
      <alignment wrapText="1"/>
    </xf>
    <xf numFmtId="0" fontId="8" fillId="0" borderId="0" xfId="0" applyFont="1" applyBorder="1"/>
    <xf numFmtId="0" fontId="27" fillId="0" borderId="0" xfId="0" applyFont="1"/>
    <xf numFmtId="0" fontId="27" fillId="0" borderId="39" xfId="0" applyFont="1" applyBorder="1" applyAlignment="1">
      <alignment vertical="top" wrapText="1"/>
    </xf>
    <xf numFmtId="0" fontId="27" fillId="0" borderId="40" xfId="0" applyFont="1" applyBorder="1" applyAlignment="1">
      <alignment vertical="top" wrapText="1"/>
    </xf>
    <xf numFmtId="0" fontId="27" fillId="0" borderId="4" xfId="0" applyFont="1" applyBorder="1" applyAlignment="1">
      <alignment vertical="top" wrapText="1"/>
    </xf>
    <xf numFmtId="0" fontId="7" fillId="0" borderId="41" xfId="0" applyFont="1" applyBorder="1" applyAlignment="1">
      <alignment vertical="top" wrapText="1"/>
    </xf>
    <xf numFmtId="0" fontId="7" fillId="0" borderId="28" xfId="0" applyFont="1" applyBorder="1" applyAlignment="1">
      <alignment vertical="top" wrapText="1"/>
    </xf>
    <xf numFmtId="0" fontId="7" fillId="0" borderId="24" xfId="0" applyFont="1" applyBorder="1" applyAlignment="1">
      <alignment vertical="top" wrapText="1"/>
    </xf>
    <xf numFmtId="43" fontId="28" fillId="0" borderId="24" xfId="0" applyNumberFormat="1" applyFont="1" applyBorder="1" applyAlignment="1">
      <alignment vertical="top" wrapText="1"/>
    </xf>
    <xf numFmtId="43" fontId="28" fillId="0" borderId="24" xfId="1" applyFont="1" applyBorder="1"/>
    <xf numFmtId="10" fontId="28" fillId="0" borderId="24" xfId="2" applyNumberFormat="1" applyFont="1" applyBorder="1" applyAlignment="1">
      <alignment vertical="top" wrapText="1"/>
    </xf>
    <xf numFmtId="0" fontId="29" fillId="0" borderId="24" xfId="0" applyFont="1" applyBorder="1"/>
    <xf numFmtId="164" fontId="29" fillId="0" borderId="24" xfId="0" applyNumberFormat="1" applyFont="1" applyBorder="1"/>
    <xf numFmtId="0" fontId="27" fillId="0" borderId="24" xfId="0" applyFont="1" applyBorder="1" applyAlignment="1">
      <alignment vertical="top" wrapText="1"/>
    </xf>
    <xf numFmtId="43" fontId="30" fillId="0" borderId="24" xfId="1" applyFont="1" applyBorder="1"/>
    <xf numFmtId="43" fontId="30" fillId="5" borderId="24" xfId="1" applyFont="1" applyFill="1" applyBorder="1"/>
    <xf numFmtId="43" fontId="30" fillId="0" borderId="24" xfId="1" applyFont="1" applyBorder="1" applyAlignment="1">
      <alignment vertical="top" wrapText="1"/>
    </xf>
    <xf numFmtId="41" fontId="29" fillId="0" borderId="24" xfId="4" applyFont="1" applyBorder="1"/>
    <xf numFmtId="164" fontId="31" fillId="0" borderId="24" xfId="0" applyNumberFormat="1" applyFont="1" applyBorder="1"/>
    <xf numFmtId="43" fontId="27" fillId="0" borderId="0" xfId="1" applyFont="1"/>
    <xf numFmtId="0" fontId="32" fillId="0" borderId="42" xfId="3" applyFont="1" applyBorder="1"/>
    <xf numFmtId="43" fontId="28" fillId="0" borderId="24" xfId="1" applyFont="1" applyBorder="1" applyAlignment="1">
      <alignment vertical="top" wrapText="1"/>
    </xf>
    <xf numFmtId="43" fontId="27" fillId="0" borderId="0" xfId="0" applyNumberFormat="1" applyFont="1"/>
    <xf numFmtId="165" fontId="30" fillId="0" borderId="24" xfId="4" applyNumberFormat="1" applyFont="1" applyBorder="1"/>
    <xf numFmtId="0" fontId="31" fillId="0" borderId="24" xfId="0" applyFont="1" applyBorder="1"/>
    <xf numFmtId="43" fontId="27" fillId="0" borderId="0" xfId="1" applyFont="1" applyBorder="1" applyAlignment="1"/>
    <xf numFmtId="0" fontId="30" fillId="0" borderId="24" xfId="0" applyFont="1" applyBorder="1" applyAlignment="1">
      <alignment vertical="top" wrapText="1"/>
    </xf>
    <xf numFmtId="0" fontId="27" fillId="0" borderId="0" xfId="0" applyFont="1" applyBorder="1" applyAlignment="1">
      <alignment vertical="top" wrapText="1"/>
    </xf>
    <xf numFmtId="165" fontId="31" fillId="0" borderId="24" xfId="4" applyNumberFormat="1" applyFont="1" applyBorder="1"/>
    <xf numFmtId="0" fontId="30" fillId="0" borderId="24" xfId="0" applyFont="1" applyBorder="1"/>
    <xf numFmtId="0" fontId="7" fillId="0" borderId="24" xfId="0" applyFont="1" applyBorder="1" applyAlignment="1">
      <alignment horizontal="right"/>
    </xf>
    <xf numFmtId="0" fontId="7" fillId="0" borderId="24" xfId="0" applyFont="1" applyBorder="1" applyAlignment="1">
      <alignment wrapText="1"/>
    </xf>
    <xf numFmtId="43" fontId="33" fillId="5" borderId="24" xfId="1" applyFont="1" applyFill="1" applyBorder="1"/>
    <xf numFmtId="43" fontId="28" fillId="5" borderId="24" xfId="1" applyFont="1" applyFill="1" applyBorder="1"/>
    <xf numFmtId="0" fontId="29" fillId="5" borderId="24" xfId="0" applyFont="1" applyFill="1" applyBorder="1"/>
    <xf numFmtId="164" fontId="29" fillId="5" borderId="24" xfId="0" applyNumberFormat="1" applyFont="1" applyFill="1" applyBorder="1"/>
    <xf numFmtId="0" fontId="34" fillId="0" borderId="24" xfId="0" applyFont="1" applyBorder="1" applyAlignment="1">
      <alignment horizontal="right"/>
    </xf>
    <xf numFmtId="0" fontId="27" fillId="0" borderId="24" xfId="0" applyFont="1" applyBorder="1" applyAlignment="1">
      <alignment wrapText="1"/>
    </xf>
    <xf numFmtId="165" fontId="30" fillId="5" borderId="24" xfId="4" applyNumberFormat="1" applyFont="1" applyFill="1" applyBorder="1"/>
    <xf numFmtId="43" fontId="35" fillId="5" borderId="24" xfId="1" applyFont="1" applyFill="1" applyBorder="1"/>
    <xf numFmtId="0" fontId="31" fillId="5" borderId="24" xfId="0" applyFont="1" applyFill="1" applyBorder="1"/>
    <xf numFmtId="164" fontId="31" fillId="5" borderId="24" xfId="0" applyNumberFormat="1" applyFont="1" applyFill="1" applyBorder="1"/>
    <xf numFmtId="0" fontId="35" fillId="0" borderId="24" xfId="0" applyFont="1" applyBorder="1" applyAlignment="1">
      <alignment horizontal="right"/>
    </xf>
    <xf numFmtId="0" fontId="30" fillId="0" borderId="24" xfId="0" applyFont="1" applyBorder="1" applyAlignment="1">
      <alignment wrapText="1"/>
    </xf>
    <xf numFmtId="0" fontId="30" fillId="5" borderId="24" xfId="0" applyFont="1" applyFill="1" applyBorder="1" applyAlignment="1">
      <alignment wrapText="1"/>
    </xf>
    <xf numFmtId="43" fontId="30" fillId="5" borderId="24" xfId="1" applyFont="1" applyFill="1" applyBorder="1" applyAlignment="1">
      <alignment wrapText="1"/>
    </xf>
    <xf numFmtId="0" fontId="34" fillId="0" borderId="0" xfId="0" applyFont="1" applyBorder="1" applyAlignment="1">
      <alignment horizontal="right"/>
    </xf>
    <xf numFmtId="0" fontId="27" fillId="0" borderId="0" xfId="0" applyFont="1" applyBorder="1" applyAlignment="1">
      <alignment wrapText="1"/>
    </xf>
    <xf numFmtId="43" fontId="34" fillId="0" borderId="0" xfId="1" applyFont="1" applyBorder="1"/>
    <xf numFmtId="43" fontId="12" fillId="0" borderId="0" xfId="1" applyFont="1" applyBorder="1" applyAlignment="1">
      <alignment wrapText="1"/>
    </xf>
    <xf numFmtId="0" fontId="27" fillId="0" borderId="37" xfId="0" applyFont="1" applyBorder="1" applyAlignment="1">
      <alignment wrapText="1"/>
    </xf>
    <xf numFmtId="43" fontId="33" fillId="0" borderId="24" xfId="1" applyFont="1" applyBorder="1"/>
    <xf numFmtId="43" fontId="35" fillId="0" borderId="24" xfId="1" applyFont="1" applyBorder="1"/>
    <xf numFmtId="43" fontId="35" fillId="2" borderId="24" xfId="1" applyFont="1" applyFill="1" applyBorder="1"/>
    <xf numFmtId="0" fontId="35" fillId="0" borderId="24" xfId="0" applyFont="1" applyBorder="1"/>
    <xf numFmtId="43" fontId="33" fillId="0" borderId="24" xfId="0" applyNumberFormat="1" applyFont="1" applyBorder="1"/>
    <xf numFmtId="0" fontId="34" fillId="0" borderId="0" xfId="0" applyFont="1" applyBorder="1"/>
    <xf numFmtId="43" fontId="34" fillId="0" borderId="30" xfId="1" applyFont="1" applyBorder="1"/>
    <xf numFmtId="0" fontId="27" fillId="0" borderId="29" xfId="0" applyFont="1" applyBorder="1"/>
    <xf numFmtId="0" fontId="24" fillId="5" borderId="24" xfId="0" applyFont="1" applyFill="1" applyBorder="1"/>
    <xf numFmtId="165" fontId="36" fillId="0" borderId="24" xfId="4" applyNumberFormat="1" applyFont="1" applyBorder="1"/>
    <xf numFmtId="0" fontId="0" fillId="0" borderId="24" xfId="0" applyBorder="1"/>
    <xf numFmtId="43" fontId="34" fillId="5" borderId="24" xfId="1" applyFont="1" applyFill="1" applyBorder="1"/>
    <xf numFmtId="0" fontId="34" fillId="5" borderId="24" xfId="0" applyFont="1" applyFill="1" applyBorder="1"/>
    <xf numFmtId="0" fontId="36" fillId="0" borderId="24" xfId="0" applyFont="1" applyBorder="1"/>
    <xf numFmtId="43" fontId="34" fillId="2" borderId="24" xfId="1" applyFont="1" applyFill="1" applyBorder="1"/>
    <xf numFmtId="0" fontId="34" fillId="0" borderId="24" xfId="0" applyFont="1" applyBorder="1"/>
    <xf numFmtId="0" fontId="27" fillId="0" borderId="30" xfId="0" applyFont="1" applyBorder="1"/>
    <xf numFmtId="0" fontId="34" fillId="0" borderId="0" xfId="0" applyFont="1"/>
    <xf numFmtId="0" fontId="7" fillId="0" borderId="32" xfId="0" applyFont="1" applyBorder="1" applyAlignment="1">
      <alignment wrapText="1"/>
    </xf>
    <xf numFmtId="0" fontId="27" fillId="0" borderId="32" xfId="0" applyFont="1" applyBorder="1" applyAlignment="1">
      <alignment wrapText="1"/>
    </xf>
    <xf numFmtId="0" fontId="6" fillId="0" borderId="32" xfId="3" applyFont="1" applyBorder="1"/>
    <xf numFmtId="0" fontId="27" fillId="0" borderId="0" xfId="0" applyFont="1" applyAlignment="1">
      <alignment wrapText="1"/>
    </xf>
    <xf numFmtId="0" fontId="27" fillId="0" borderId="46" xfId="0" applyFont="1" applyBorder="1"/>
    <xf numFmtId="0" fontId="27" fillId="0" borderId="24" xfId="0" applyFont="1" applyBorder="1" applyAlignment="1">
      <alignment horizontal="right"/>
    </xf>
    <xf numFmtId="2" fontId="31" fillId="0" borderId="24" xfId="0" applyNumberFormat="1" applyFont="1" applyBorder="1"/>
    <xf numFmtId="43" fontId="35" fillId="0" borderId="24" xfId="0" applyNumberFormat="1" applyFont="1" applyBorder="1"/>
    <xf numFmtId="0" fontId="34" fillId="0" borderId="30" xfId="0" applyFont="1" applyBorder="1"/>
    <xf numFmtId="165" fontId="28" fillId="0" borderId="24" xfId="4" applyNumberFormat="1" applyFont="1" applyBorder="1"/>
    <xf numFmtId="165" fontId="27" fillId="0" borderId="24" xfId="4" applyNumberFormat="1" applyFont="1" applyBorder="1"/>
    <xf numFmtId="43" fontId="7" fillId="0" borderId="24" xfId="1" applyFont="1" applyBorder="1"/>
    <xf numFmtId="9" fontId="27" fillId="0" borderId="24" xfId="2" applyFont="1" applyBorder="1"/>
    <xf numFmtId="0" fontId="27" fillId="0" borderId="24" xfId="0" applyFont="1" applyBorder="1"/>
    <xf numFmtId="43" fontId="7" fillId="0" borderId="24" xfId="0" applyNumberFormat="1" applyFont="1" applyBorder="1"/>
    <xf numFmtId="2" fontId="7" fillId="0" borderId="24" xfId="0" applyNumberFormat="1" applyFont="1" applyBorder="1"/>
    <xf numFmtId="165" fontId="25" fillId="0" borderId="24" xfId="4" applyNumberFormat="1" applyFont="1" applyBorder="1"/>
    <xf numFmtId="164" fontId="0" fillId="0" borderId="0" xfId="0" applyNumberFormat="1"/>
    <xf numFmtId="0" fontId="5" fillId="0" borderId="18" xfId="0" applyFont="1" applyBorder="1"/>
    <xf numFmtId="0" fontId="5" fillId="0" borderId="14" xfId="0" applyFont="1" applyBorder="1"/>
    <xf numFmtId="0" fontId="5" fillId="0" borderId="9" xfId="0" applyFont="1" applyBorder="1"/>
    <xf numFmtId="0" fontId="4" fillId="2" borderId="9" xfId="0" applyFont="1" applyFill="1" applyBorder="1"/>
    <xf numFmtId="0" fontId="5" fillId="2" borderId="14" xfId="0" applyFont="1" applyFill="1" applyBorder="1"/>
    <xf numFmtId="0" fontId="4" fillId="3" borderId="24" xfId="0" applyFont="1" applyFill="1" applyBorder="1" applyAlignment="1">
      <alignment horizontal="center" wrapText="1"/>
    </xf>
    <xf numFmtId="0" fontId="5" fillId="0" borderId="24" xfId="0" applyFont="1" applyBorder="1"/>
    <xf numFmtId="0" fontId="4" fillId="0" borderId="24" xfId="0" applyFont="1" applyBorder="1" applyAlignment="1">
      <alignment wrapText="1"/>
    </xf>
    <xf numFmtId="43" fontId="4" fillId="0" borderId="24" xfId="0" applyNumberFormat="1" applyFont="1" applyBorder="1"/>
    <xf numFmtId="10" fontId="4" fillId="0" borderId="24" xfId="0" applyNumberFormat="1" applyFont="1" applyBorder="1"/>
    <xf numFmtId="43" fontId="2" fillId="0" borderId="24" xfId="0" applyNumberFormat="1" applyFont="1" applyBorder="1"/>
    <xf numFmtId="0" fontId="2" fillId="0" borderId="24" xfId="0" applyFont="1" applyBorder="1" applyAlignment="1">
      <alignment horizontal="right"/>
    </xf>
    <xf numFmtId="0" fontId="2" fillId="0" borderId="24" xfId="0" applyFont="1" applyBorder="1" applyAlignment="1">
      <alignment wrapText="1"/>
    </xf>
    <xf numFmtId="43" fontId="4" fillId="0" borderId="24" xfId="1" applyFont="1" applyBorder="1"/>
    <xf numFmtId="10" fontId="4" fillId="0" borderId="24" xfId="2" applyNumberFormat="1" applyFont="1" applyBorder="1"/>
    <xf numFmtId="43" fontId="3" fillId="0" borderId="24" xfId="0" applyNumberFormat="1" applyFont="1" applyBorder="1"/>
    <xf numFmtId="0" fontId="5" fillId="0" borderId="24" xfId="0" applyFont="1" applyBorder="1" applyAlignment="1">
      <alignment horizontal="right"/>
    </xf>
    <xf numFmtId="0" fontId="3" fillId="0" borderId="24" xfId="0" applyFont="1" applyBorder="1" applyAlignment="1">
      <alignment wrapText="1"/>
    </xf>
    <xf numFmtId="43" fontId="5" fillId="2" borderId="24" xfId="1" applyFont="1" applyFill="1" applyBorder="1"/>
    <xf numFmtId="43" fontId="5" fillId="2" borderId="24" xfId="1" applyNumberFormat="1" applyFont="1" applyFill="1" applyBorder="1"/>
    <xf numFmtId="10" fontId="5" fillId="0" borderId="24" xfId="2" applyNumberFormat="1" applyFont="1" applyBorder="1"/>
    <xf numFmtId="43" fontId="3" fillId="0" borderId="24" xfId="1" applyFont="1" applyBorder="1"/>
    <xf numFmtId="43" fontId="5" fillId="0" borderId="24" xfId="1" applyFont="1" applyBorder="1"/>
    <xf numFmtId="43" fontId="6" fillId="0" borderId="26" xfId="1" applyFont="1" applyBorder="1" applyAlignment="1">
      <alignment vertical="top" wrapText="1"/>
    </xf>
    <xf numFmtId="4" fontId="37" fillId="6" borderId="0" xfId="0" applyNumberFormat="1" applyFont="1" applyFill="1" applyBorder="1" applyAlignment="1" applyProtection="1">
      <alignment horizontal="right" vertical="center" wrapText="1"/>
    </xf>
    <xf numFmtId="43" fontId="3" fillId="0" borderId="0" xfId="1" applyFont="1" applyBorder="1"/>
    <xf numFmtId="43" fontId="3" fillId="0" borderId="0" xfId="0" applyNumberFormat="1" applyFont="1" applyBorder="1"/>
    <xf numFmtId="0" fontId="2" fillId="0" borderId="0" xfId="0" applyFont="1" applyBorder="1" applyAlignment="1">
      <alignment horizontal="right" vertical="top" wrapText="1"/>
    </xf>
    <xf numFmtId="0" fontId="3" fillId="0" borderId="0" xfId="0" applyFont="1" applyBorder="1" applyAlignment="1">
      <alignment horizontal="center" vertical="top" wrapText="1"/>
    </xf>
    <xf numFmtId="0" fontId="2" fillId="0" borderId="0" xfId="0" applyFont="1" applyBorder="1" applyAlignment="1">
      <alignment vertical="top" wrapText="1"/>
    </xf>
    <xf numFmtId="43" fontId="5" fillId="2" borderId="0" xfId="1" applyNumberFormat="1" applyFont="1" applyFill="1" applyBorder="1"/>
    <xf numFmtId="0" fontId="27" fillId="0" borderId="0" xfId="0" applyFont="1"/>
    <xf numFmtId="0" fontId="23" fillId="0" borderId="0" xfId="0" applyFont="1" applyBorder="1" applyAlignment="1">
      <alignment horizontal="right" vertical="top" wrapText="1"/>
    </xf>
    <xf numFmtId="0" fontId="16" fillId="0" borderId="0" xfId="0" applyFont="1" applyBorder="1" applyAlignment="1">
      <alignment horizontal="left" vertical="top" wrapText="1"/>
    </xf>
    <xf numFmtId="0" fontId="20" fillId="0" borderId="0" xfId="0" applyFont="1" applyAlignment="1">
      <alignment horizontal="left" wrapText="1"/>
    </xf>
    <xf numFmtId="0" fontId="19" fillId="0" borderId="0" xfId="0" applyFont="1" applyBorder="1" applyAlignment="1">
      <alignment horizontal="left" vertical="top" wrapText="1"/>
    </xf>
    <xf numFmtId="0" fontId="11" fillId="0" borderId="0" xfId="0" applyFont="1" applyAlignment="1">
      <alignment horizontal="center"/>
    </xf>
    <xf numFmtId="0" fontId="15" fillId="0" borderId="0" xfId="0" applyFont="1" applyAlignment="1">
      <alignment horizontal="left" wrapText="1"/>
    </xf>
    <xf numFmtId="0" fontId="18" fillId="0" borderId="0" xfId="0" applyFont="1" applyAlignment="1">
      <alignment horizontal="left" wrapText="1"/>
    </xf>
    <xf numFmtId="0" fontId="18" fillId="0" borderId="0" xfId="0" applyFont="1" applyBorder="1" applyAlignment="1">
      <alignment horizontal="left" vertical="top" wrapText="1"/>
    </xf>
    <xf numFmtId="0" fontId="22" fillId="0" borderId="0" xfId="0" applyFont="1" applyBorder="1" applyAlignment="1">
      <alignment horizontal="right" wrapText="1"/>
    </xf>
    <xf numFmtId="0" fontId="3" fillId="0" borderId="20" xfId="0" applyFont="1" applyBorder="1" applyAlignment="1">
      <alignment horizontal="center" vertical="top" wrapText="1"/>
    </xf>
    <xf numFmtId="0" fontId="3" fillId="0" borderId="21" xfId="0" applyFont="1" applyBorder="1" applyAlignment="1">
      <alignment horizontal="center" vertical="top" wrapText="1"/>
    </xf>
    <xf numFmtId="0" fontId="3" fillId="0" borderId="22" xfId="0" applyFont="1" applyBorder="1" applyAlignment="1">
      <alignment horizontal="center" wrapText="1"/>
    </xf>
    <xf numFmtId="0" fontId="3" fillId="0" borderId="9" xfId="0" applyFont="1" applyBorder="1" applyAlignment="1">
      <alignment horizontal="center" wrapText="1"/>
    </xf>
    <xf numFmtId="0" fontId="3" fillId="0" borderId="11" xfId="0" applyFont="1" applyBorder="1" applyAlignment="1">
      <alignment horizontal="center" vertical="top" wrapText="1"/>
    </xf>
    <xf numFmtId="0" fontId="3" fillId="0" borderId="12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textRotation="90" wrapText="1"/>
    </xf>
    <xf numFmtId="0" fontId="3" fillId="0" borderId="2" xfId="0" applyFont="1" applyBorder="1" applyAlignment="1">
      <alignment horizontal="center" vertical="top" textRotation="90" wrapText="1"/>
    </xf>
    <xf numFmtId="0" fontId="3" fillId="0" borderId="20" xfId="0" applyFont="1" applyBorder="1" applyAlignment="1">
      <alignment horizontal="left" textRotation="90" wrapText="1"/>
    </xf>
    <xf numFmtId="0" fontId="3" fillId="0" borderId="2" xfId="0" applyFont="1" applyBorder="1" applyAlignment="1">
      <alignment horizontal="left" textRotation="90" wrapText="1"/>
    </xf>
    <xf numFmtId="0" fontId="2" fillId="0" borderId="11" xfId="0" applyFont="1" applyBorder="1" applyAlignment="1">
      <alignment horizontal="left" wrapText="1"/>
    </xf>
    <xf numFmtId="0" fontId="2" fillId="0" borderId="6" xfId="0" applyFont="1" applyBorder="1" applyAlignment="1">
      <alignment horizontal="left" wrapText="1"/>
    </xf>
    <xf numFmtId="0" fontId="2" fillId="0" borderId="18" xfId="0" applyFont="1" applyBorder="1" applyAlignment="1">
      <alignment horizontal="center" wrapText="1"/>
    </xf>
    <xf numFmtId="0" fontId="2" fillId="0" borderId="9" xfId="0" applyFont="1" applyBorder="1" applyAlignment="1">
      <alignment horizontal="center" wrapText="1"/>
    </xf>
    <xf numFmtId="0" fontId="2" fillId="0" borderId="14" xfId="0" applyFont="1" applyBorder="1" applyAlignment="1">
      <alignment horizontal="center" wrapText="1"/>
    </xf>
    <xf numFmtId="0" fontId="27" fillId="0" borderId="43" xfId="0" applyFont="1" applyBorder="1" applyAlignment="1">
      <alignment horizontal="center" wrapText="1"/>
    </xf>
    <xf numFmtId="0" fontId="27" fillId="0" borderId="0" xfId="0" applyFont="1" applyBorder="1" applyAlignment="1">
      <alignment horizontal="center" wrapText="1"/>
    </xf>
    <xf numFmtId="0" fontId="27" fillId="0" borderId="37" xfId="0" applyFont="1" applyBorder="1" applyAlignment="1">
      <alignment horizontal="center" wrapText="1"/>
    </xf>
    <xf numFmtId="0" fontId="27" fillId="0" borderId="35" xfId="0" applyFont="1" applyBorder="1" applyAlignment="1">
      <alignment horizontal="center" vertical="top" wrapText="1"/>
    </xf>
    <xf numFmtId="0" fontId="27" fillId="0" borderId="43" xfId="0" applyFont="1" applyBorder="1" applyAlignment="1">
      <alignment horizontal="center" vertical="top" wrapText="1"/>
    </xf>
    <xf numFmtId="0" fontId="27" fillId="0" borderId="47" xfId="0" applyFont="1" applyBorder="1" applyAlignment="1">
      <alignment horizontal="center" vertical="top" wrapText="1"/>
    </xf>
    <xf numFmtId="0" fontId="27" fillId="0" borderId="44" xfId="0" applyFont="1" applyBorder="1" applyAlignment="1">
      <alignment horizontal="center" vertical="top" wrapText="1"/>
    </xf>
    <xf numFmtId="0" fontId="27" fillId="0" borderId="37" xfId="0" applyFont="1" applyBorder="1" applyAlignment="1">
      <alignment horizontal="center" vertical="top" wrapText="1"/>
    </xf>
    <xf numFmtId="0" fontId="27" fillId="0" borderId="0" xfId="0" applyFont="1" applyBorder="1" applyAlignment="1">
      <alignment horizontal="center" vertical="top" wrapText="1"/>
    </xf>
    <xf numFmtId="0" fontId="34" fillId="0" borderId="0" xfId="0" applyFont="1" applyBorder="1"/>
    <xf numFmtId="0" fontId="34" fillId="0" borderId="0" xfId="0" applyFont="1"/>
    <xf numFmtId="0" fontId="27" fillId="0" borderId="0" xfId="0" applyFont="1" applyBorder="1"/>
    <xf numFmtId="0" fontId="27" fillId="0" borderId="0" xfId="0" applyFont="1"/>
    <xf numFmtId="0" fontId="4" fillId="3" borderId="15" xfId="0" applyFont="1" applyFill="1" applyBorder="1" applyAlignment="1">
      <alignment horizontal="center"/>
    </xf>
    <xf numFmtId="0" fontId="4" fillId="3" borderId="34" xfId="0" applyFont="1" applyFill="1" applyBorder="1" applyAlignment="1">
      <alignment horizontal="center"/>
    </xf>
    <xf numFmtId="0" fontId="4" fillId="3" borderId="16" xfId="0" applyFont="1" applyFill="1" applyBorder="1" applyAlignment="1">
      <alignment horizontal="center" wrapText="1"/>
    </xf>
    <xf numFmtId="0" fontId="4" fillId="3" borderId="9" xfId="0" applyFont="1" applyFill="1" applyBorder="1" applyAlignment="1">
      <alignment horizontal="center" wrapText="1"/>
    </xf>
    <xf numFmtId="0" fontId="4" fillId="3" borderId="14" xfId="0" applyFont="1" applyFill="1" applyBorder="1" applyAlignment="1">
      <alignment horizontal="center" wrapText="1"/>
    </xf>
    <xf numFmtId="0" fontId="4" fillId="3" borderId="13" xfId="0" applyFont="1" applyFill="1" applyBorder="1" applyAlignment="1">
      <alignment horizontal="center" wrapText="1"/>
    </xf>
    <xf numFmtId="0" fontId="4" fillId="3" borderId="7" xfId="0" applyFont="1" applyFill="1" applyBorder="1" applyAlignment="1">
      <alignment horizontal="center" wrapText="1"/>
    </xf>
    <xf numFmtId="0" fontId="3" fillId="0" borderId="0" xfId="0" applyFont="1"/>
    <xf numFmtId="0" fontId="24" fillId="3" borderId="0" xfId="0" applyFont="1" applyFill="1"/>
    <xf numFmtId="0" fontId="3" fillId="0" borderId="10" xfId="0" applyFont="1" applyBorder="1"/>
    <xf numFmtId="0" fontId="5" fillId="0" borderId="12" xfId="0" applyFont="1" applyBorder="1"/>
    <xf numFmtId="0" fontId="5" fillId="0" borderId="6" xfId="0" applyFont="1" applyBorder="1"/>
    <xf numFmtId="0" fontId="4" fillId="2" borderId="12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2" fillId="0" borderId="31" xfId="0" applyFont="1" applyBorder="1" applyAlignment="1">
      <alignment horizontal="center" wrapText="1"/>
    </xf>
    <xf numFmtId="0" fontId="2" fillId="0" borderId="7" xfId="0" applyFont="1" applyBorder="1" applyAlignment="1">
      <alignment horizontal="center" wrapText="1"/>
    </xf>
    <xf numFmtId="0" fontId="2" fillId="0" borderId="33" xfId="0" applyFont="1" applyBorder="1" applyAlignment="1">
      <alignment wrapText="1"/>
    </xf>
    <xf numFmtId="0" fontId="2" fillId="0" borderId="0" xfId="0" applyFont="1" applyBorder="1" applyAlignment="1">
      <alignment wrapText="1"/>
    </xf>
    <xf numFmtId="0" fontId="2" fillId="0" borderId="19" xfId="0" applyFont="1" applyBorder="1" applyAlignment="1">
      <alignment wrapText="1"/>
    </xf>
    <xf numFmtId="0" fontId="2" fillId="0" borderId="10" xfId="0" applyFont="1" applyBorder="1" applyAlignment="1">
      <alignment wrapText="1"/>
    </xf>
    <xf numFmtId="43" fontId="4" fillId="0" borderId="30" xfId="1" applyFont="1" applyBorder="1" applyAlignment="1">
      <alignment horizontal="center"/>
    </xf>
    <xf numFmtId="43" fontId="4" fillId="0" borderId="24" xfId="1" applyFont="1" applyBorder="1" applyAlignment="1">
      <alignment horizontal="center"/>
    </xf>
    <xf numFmtId="2" fontId="3" fillId="0" borderId="46" xfId="0" applyNumberFormat="1" applyFont="1" applyBorder="1"/>
    <xf numFmtId="2" fontId="3" fillId="0" borderId="30" xfId="0" applyNumberFormat="1" applyFont="1" applyBorder="1"/>
    <xf numFmtId="0" fontId="3" fillId="5" borderId="11" xfId="0" applyFont="1" applyFill="1" applyBorder="1" applyAlignment="1">
      <alignment horizontal="left" wrapText="1"/>
    </xf>
    <xf numFmtId="0" fontId="3" fillId="5" borderId="12" xfId="0" applyFont="1" applyFill="1" applyBorder="1" applyAlignment="1">
      <alignment horizontal="left" wrapText="1"/>
    </xf>
    <xf numFmtId="0" fontId="3" fillId="5" borderId="6" xfId="0" applyFont="1" applyFill="1" applyBorder="1" applyAlignment="1">
      <alignment horizontal="left" wrapText="1"/>
    </xf>
    <xf numFmtId="0" fontId="4" fillId="3" borderId="17" xfId="0" applyFont="1" applyFill="1" applyBorder="1" applyAlignment="1">
      <alignment horizontal="center" wrapText="1"/>
    </xf>
    <xf numFmtId="0" fontId="4" fillId="3" borderId="10" xfId="0" applyFont="1" applyFill="1" applyBorder="1" applyAlignment="1">
      <alignment horizontal="center" wrapText="1"/>
    </xf>
    <xf numFmtId="0" fontId="4" fillId="3" borderId="8" xfId="0" applyFont="1" applyFill="1" applyBorder="1" applyAlignment="1">
      <alignment horizontal="center" wrapText="1"/>
    </xf>
    <xf numFmtId="0" fontId="4" fillId="0" borderId="9" xfId="0" applyFont="1" applyBorder="1" applyAlignment="1">
      <alignment horizontal="right"/>
    </xf>
    <xf numFmtId="0" fontId="4" fillId="0" borderId="14" xfId="0" applyFont="1" applyBorder="1" applyAlignment="1">
      <alignment horizontal="right"/>
    </xf>
    <xf numFmtId="0" fontId="3" fillId="0" borderId="45" xfId="0" applyFont="1" applyBorder="1" applyAlignment="1">
      <alignment wrapText="1"/>
    </xf>
    <xf numFmtId="0" fontId="3" fillId="5" borderId="18" xfId="0" applyFont="1" applyFill="1" applyBorder="1" applyAlignment="1">
      <alignment wrapText="1"/>
    </xf>
    <xf numFmtId="0" fontId="3" fillId="5" borderId="9" xfId="0" applyFont="1" applyFill="1" applyBorder="1" applyAlignment="1">
      <alignment wrapText="1"/>
    </xf>
    <xf numFmtId="0" fontId="3" fillId="5" borderId="14" xfId="0" applyFont="1" applyFill="1" applyBorder="1" applyAlignment="1">
      <alignment wrapText="1"/>
    </xf>
    <xf numFmtId="0" fontId="3" fillId="0" borderId="46" xfId="0" applyFont="1" applyBorder="1" applyAlignment="1">
      <alignment horizontal="center" wrapText="1"/>
    </xf>
    <xf numFmtId="0" fontId="4" fillId="3" borderId="10" xfId="0" applyFont="1" applyFill="1" applyBorder="1"/>
    <xf numFmtId="0" fontId="4" fillId="3" borderId="24" xfId="0" applyFont="1" applyFill="1" applyBorder="1" applyAlignment="1">
      <alignment horizontal="center"/>
    </xf>
    <xf numFmtId="0" fontId="4" fillId="3" borderId="24" xfId="0" applyFont="1" applyFill="1" applyBorder="1" applyAlignment="1">
      <alignment horizontal="center" wrapText="1"/>
    </xf>
    <xf numFmtId="0" fontId="22" fillId="0" borderId="0" xfId="0" applyFont="1" applyBorder="1" applyAlignment="1">
      <alignment horizontal="right" vertical="top" wrapText="1"/>
    </xf>
    <xf numFmtId="0" fontId="38" fillId="0" borderId="0" xfId="0" applyFont="1" applyBorder="1" applyAlignment="1">
      <alignment horizontal="right" vertical="top" wrapText="1"/>
    </xf>
    <xf numFmtId="0" fontId="21" fillId="0" borderId="0" xfId="0" applyFont="1" applyBorder="1" applyAlignment="1">
      <alignment horizontal="right" wrapText="1"/>
    </xf>
    <xf numFmtId="0" fontId="0" fillId="5" borderId="0" xfId="0" applyFill="1"/>
    <xf numFmtId="0" fontId="0" fillId="5" borderId="48" xfId="0" applyFill="1" applyBorder="1" applyAlignment="1" applyProtection="1">
      <alignment vertical="top" wrapText="1"/>
      <protection locked="0"/>
    </xf>
    <xf numFmtId="0" fontId="0" fillId="5" borderId="49" xfId="0" applyFill="1" applyBorder="1" applyAlignment="1" applyProtection="1">
      <alignment vertical="top" wrapText="1"/>
      <protection locked="0"/>
    </xf>
    <xf numFmtId="0" fontId="0" fillId="5" borderId="50" xfId="0" applyFill="1" applyBorder="1" applyAlignment="1" applyProtection="1">
      <alignment vertical="top" wrapText="1"/>
      <protection locked="0"/>
    </xf>
    <xf numFmtId="0" fontId="39" fillId="5" borderId="51" xfId="0" applyFont="1" applyFill="1" applyBorder="1" applyAlignment="1" applyProtection="1">
      <alignment horizontal="center" vertical="top" wrapText="1" readingOrder="1"/>
      <protection locked="0"/>
    </xf>
    <xf numFmtId="0" fontId="39" fillId="5" borderId="0" xfId="0" applyFont="1" applyFill="1" applyBorder="1" applyAlignment="1" applyProtection="1">
      <alignment horizontal="center" vertical="top" wrapText="1" readingOrder="1"/>
      <protection locked="0"/>
    </xf>
    <xf numFmtId="0" fontId="0" fillId="5" borderId="52" xfId="0" applyFill="1" applyBorder="1" applyAlignment="1" applyProtection="1">
      <alignment vertical="top" wrapText="1"/>
      <protection locked="0"/>
    </xf>
    <xf numFmtId="0" fontId="25" fillId="5" borderId="51" xfId="0" applyFont="1" applyFill="1" applyBorder="1" applyAlignment="1" applyProtection="1">
      <alignment vertical="top" wrapText="1"/>
      <protection locked="0"/>
    </xf>
    <xf numFmtId="0" fontId="25" fillId="5" borderId="0" xfId="0" applyFont="1" applyFill="1"/>
    <xf numFmtId="0" fontId="39" fillId="5" borderId="53" xfId="0" applyFont="1" applyFill="1" applyBorder="1" applyAlignment="1" applyProtection="1">
      <alignment horizontal="center" vertical="top" wrapText="1" readingOrder="1"/>
      <protection locked="0"/>
    </xf>
    <xf numFmtId="0" fontId="39" fillId="5" borderId="54" xfId="0" applyFont="1" applyFill="1" applyBorder="1" applyAlignment="1" applyProtection="1">
      <alignment horizontal="center" vertical="top" wrapText="1" readingOrder="1"/>
      <protection locked="0"/>
    </xf>
    <xf numFmtId="0" fontId="0" fillId="5" borderId="54" xfId="0" applyFill="1" applyBorder="1" applyAlignment="1" applyProtection="1">
      <alignment vertical="top" wrapText="1"/>
      <protection locked="0"/>
    </xf>
    <xf numFmtId="0" fontId="0" fillId="5" borderId="55" xfId="0" applyFill="1" applyBorder="1" applyAlignment="1" applyProtection="1">
      <alignment vertical="top" wrapText="1"/>
      <protection locked="0"/>
    </xf>
    <xf numFmtId="0" fontId="39" fillId="5" borderId="0" xfId="0" applyFont="1" applyFill="1" applyAlignment="1" applyProtection="1">
      <alignment horizontal="left" wrapText="1" readingOrder="1"/>
      <protection locked="0"/>
    </xf>
    <xf numFmtId="0" fontId="0" fillId="5" borderId="0" xfId="0" applyFill="1"/>
    <xf numFmtId="0" fontId="40" fillId="7" borderId="24" xfId="0" applyFont="1" applyFill="1" applyBorder="1" applyAlignment="1" applyProtection="1">
      <alignment horizontal="left" vertical="top" wrapText="1" readingOrder="1"/>
      <protection locked="0"/>
    </xf>
    <xf numFmtId="0" fontId="0" fillId="5" borderId="24" xfId="0" applyFill="1" applyBorder="1" applyAlignment="1" applyProtection="1">
      <alignment vertical="top" wrapText="1"/>
      <protection locked="0"/>
    </xf>
    <xf numFmtId="0" fontId="40" fillId="7" borderId="24" xfId="0" applyFont="1" applyFill="1" applyBorder="1" applyAlignment="1" applyProtection="1">
      <alignment horizontal="left" vertical="top" wrapText="1" readingOrder="1"/>
      <protection locked="0"/>
    </xf>
    <xf numFmtId="0" fontId="40" fillId="5" borderId="24" xfId="0" applyFont="1" applyFill="1" applyBorder="1" applyAlignment="1" applyProtection="1">
      <alignment horizontal="left" vertical="top" wrapText="1" readingOrder="1"/>
      <protection locked="0"/>
    </xf>
    <xf numFmtId="166" fontId="40" fillId="5" borderId="24" xfId="0" applyNumberFormat="1" applyFont="1" applyFill="1" applyBorder="1" applyAlignment="1" applyProtection="1">
      <alignment horizontal="left" vertical="top" wrapText="1" readingOrder="1"/>
      <protection locked="0"/>
    </xf>
    <xf numFmtId="14" fontId="40" fillId="5" borderId="24" xfId="0" applyNumberFormat="1" applyFont="1" applyFill="1" applyBorder="1" applyAlignment="1" applyProtection="1">
      <alignment horizontal="left" vertical="top" wrapText="1" readingOrder="1"/>
      <protection locked="0"/>
    </xf>
    <xf numFmtId="166" fontId="40" fillId="7" borderId="24" xfId="0" applyNumberFormat="1" applyFont="1" applyFill="1" applyBorder="1" applyAlignment="1" applyProtection="1">
      <alignment horizontal="left" vertical="top" wrapText="1" readingOrder="1"/>
      <protection locked="0"/>
    </xf>
    <xf numFmtId="0" fontId="40" fillId="5" borderId="24" xfId="0" applyFont="1" applyFill="1" applyBorder="1" applyAlignment="1" applyProtection="1">
      <alignment horizontal="left" vertical="top" wrapText="1" readingOrder="1"/>
      <protection locked="0"/>
    </xf>
    <xf numFmtId="0" fontId="25" fillId="0" borderId="24" xfId="0" applyFont="1" applyBorder="1"/>
    <xf numFmtId="166" fontId="25" fillId="0" borderId="24" xfId="0" applyNumberFormat="1" applyFont="1" applyBorder="1"/>
    <xf numFmtId="4" fontId="25" fillId="0" borderId="24" xfId="0" applyNumberFormat="1" applyFont="1" applyBorder="1"/>
    <xf numFmtId="4" fontId="0" fillId="0" borderId="0" xfId="0" applyNumberFormat="1"/>
    <xf numFmtId="0" fontId="25" fillId="0" borderId="48" xfId="0" applyFont="1" applyBorder="1" applyAlignment="1" applyProtection="1">
      <alignment vertical="top" wrapText="1"/>
      <protection locked="0"/>
    </xf>
    <xf numFmtId="0" fontId="25" fillId="0" borderId="49" xfId="0" applyFont="1" applyBorder="1" applyAlignment="1" applyProtection="1">
      <alignment vertical="top" wrapText="1"/>
      <protection locked="0"/>
    </xf>
    <xf numFmtId="0" fontId="0" fillId="0" borderId="50" xfId="0" applyBorder="1" applyAlignment="1" applyProtection="1">
      <alignment vertical="top" wrapText="1"/>
      <protection locked="0"/>
    </xf>
    <xf numFmtId="0" fontId="39" fillId="0" borderId="51" xfId="0" applyFont="1" applyBorder="1" applyAlignment="1" applyProtection="1">
      <alignment horizontal="center" vertical="top" wrapText="1" readingOrder="1"/>
      <protection locked="0"/>
    </xf>
    <xf numFmtId="0" fontId="39" fillId="0" borderId="0" xfId="0" applyFont="1" applyBorder="1" applyAlignment="1" applyProtection="1">
      <alignment horizontal="center" vertical="top" wrapText="1" readingOrder="1"/>
      <protection locked="0"/>
    </xf>
    <xf numFmtId="0" fontId="25" fillId="0" borderId="0" xfId="0" applyFont="1"/>
    <xf numFmtId="0" fontId="0" fillId="0" borderId="52" xfId="0" applyBorder="1" applyAlignment="1" applyProtection="1">
      <alignment vertical="top" wrapText="1"/>
      <protection locked="0"/>
    </xf>
    <xf numFmtId="0" fontId="25" fillId="0" borderId="51" xfId="0" applyFont="1" applyBorder="1" applyAlignment="1" applyProtection="1">
      <alignment vertical="top" wrapText="1"/>
      <protection locked="0"/>
    </xf>
    <xf numFmtId="0" fontId="0" fillId="0" borderId="53" xfId="0" applyBorder="1" applyAlignment="1" applyProtection="1">
      <alignment vertical="top" wrapText="1"/>
      <protection locked="0"/>
    </xf>
    <xf numFmtId="0" fontId="0" fillId="0" borderId="54" xfId="0" applyBorder="1" applyAlignment="1" applyProtection="1">
      <alignment vertical="top" wrapText="1"/>
      <protection locked="0"/>
    </xf>
    <xf numFmtId="0" fontId="0" fillId="0" borderId="55" xfId="0" applyBorder="1" applyAlignment="1" applyProtection="1">
      <alignment vertical="top" wrapText="1"/>
      <protection locked="0"/>
    </xf>
    <xf numFmtId="0" fontId="39" fillId="7" borderId="24" xfId="0" applyFont="1" applyFill="1" applyBorder="1" applyAlignment="1" applyProtection="1">
      <alignment horizontal="left" vertical="top" wrapText="1" readingOrder="1"/>
      <protection locked="0"/>
    </xf>
    <xf numFmtId="0" fontId="25" fillId="5" borderId="24" xfId="0" applyFont="1" applyFill="1" applyBorder="1" applyAlignment="1" applyProtection="1">
      <alignment vertical="top" wrapText="1"/>
      <protection locked="0"/>
    </xf>
    <xf numFmtId="166" fontId="39" fillId="7" borderId="24" xfId="0" applyNumberFormat="1" applyFont="1" applyFill="1" applyBorder="1" applyAlignment="1" applyProtection="1">
      <alignment horizontal="left" vertical="top" wrapText="1" readingOrder="1"/>
      <protection locked="0"/>
    </xf>
    <xf numFmtId="0" fontId="0" fillId="0" borderId="0" xfId="0"/>
    <xf numFmtId="0" fontId="0" fillId="0" borderId="48" xfId="0" applyBorder="1" applyAlignment="1" applyProtection="1">
      <alignment vertical="top" wrapText="1"/>
      <protection locked="0"/>
    </xf>
    <xf numFmtId="0" fontId="0" fillId="0" borderId="49" xfId="0" applyBorder="1" applyAlignment="1" applyProtection="1">
      <alignment vertical="top" wrapText="1"/>
      <protection locked="0"/>
    </xf>
    <xf numFmtId="0" fontId="41" fillId="0" borderId="51" xfId="0" applyFont="1" applyBorder="1" applyAlignment="1" applyProtection="1">
      <alignment vertical="top" wrapText="1"/>
      <protection locked="0"/>
    </xf>
    <xf numFmtId="0" fontId="41" fillId="0" borderId="0" xfId="0" applyFont="1"/>
    <xf numFmtId="0" fontId="0" fillId="0" borderId="0" xfId="0" applyBorder="1" applyAlignment="1" applyProtection="1">
      <alignment vertical="top" wrapText="1"/>
      <protection locked="0"/>
    </xf>
    <xf numFmtId="0" fontId="0" fillId="5" borderId="24" xfId="0" applyFill="1" applyBorder="1" applyAlignment="1" applyProtection="1">
      <alignment vertical="top" wrapText="1"/>
      <protection locked="0"/>
    </xf>
    <xf numFmtId="166" fontId="40" fillId="5" borderId="24" xfId="0" applyNumberFormat="1" applyFont="1" applyFill="1" applyBorder="1" applyAlignment="1" applyProtection="1">
      <alignment vertical="top" wrapText="1" readingOrder="1"/>
      <protection locked="0"/>
    </xf>
    <xf numFmtId="166" fontId="0" fillId="5" borderId="24" xfId="0" applyNumberFormat="1" applyFill="1" applyBorder="1" applyAlignment="1" applyProtection="1">
      <alignment vertical="top" wrapText="1"/>
      <protection locked="0"/>
    </xf>
    <xf numFmtId="166" fontId="40" fillId="7" borderId="24" xfId="0" applyNumberFormat="1" applyFont="1" applyFill="1" applyBorder="1" applyAlignment="1" applyProtection="1">
      <alignment vertical="top" wrapText="1" readingOrder="1"/>
      <protection locked="0"/>
    </xf>
    <xf numFmtId="166" fontId="40" fillId="5" borderId="24" xfId="0" applyNumberFormat="1" applyFont="1" applyFill="1" applyBorder="1" applyAlignment="1" applyProtection="1">
      <alignment horizontal="right" vertical="top" wrapText="1" readingOrder="1"/>
      <protection locked="0"/>
    </xf>
    <xf numFmtId="0" fontId="0" fillId="5" borderId="24" xfId="0" applyFill="1" applyBorder="1" applyAlignment="1" applyProtection="1">
      <alignment horizontal="right" vertical="top" wrapText="1"/>
      <protection locked="0"/>
    </xf>
    <xf numFmtId="14" fontId="40" fillId="5" borderId="24" xfId="0" applyNumberFormat="1" applyFont="1" applyFill="1" applyBorder="1" applyAlignment="1" applyProtection="1">
      <alignment horizontal="right" vertical="top" wrapText="1" readingOrder="1"/>
      <protection locked="0"/>
    </xf>
    <xf numFmtId="166" fontId="40" fillId="7" borderId="24" xfId="0" applyNumberFormat="1" applyFont="1" applyFill="1" applyBorder="1" applyAlignment="1" applyProtection="1">
      <alignment horizontal="right" vertical="top" wrapText="1" readingOrder="1"/>
      <protection locked="0"/>
    </xf>
    <xf numFmtId="0" fontId="37" fillId="6" borderId="56" xfId="0" applyFont="1" applyFill="1" applyBorder="1" applyAlignment="1" applyProtection="1">
      <alignment horizontal="left" vertical="center" wrapText="1"/>
    </xf>
    <xf numFmtId="0" fontId="40" fillId="7" borderId="0" xfId="0" applyFont="1" applyFill="1" applyBorder="1" applyAlignment="1" applyProtection="1">
      <alignment horizontal="left" vertical="top" wrapText="1" readingOrder="1"/>
      <protection locked="0"/>
    </xf>
    <xf numFmtId="0" fontId="0" fillId="5" borderId="0" xfId="0" applyFill="1" applyBorder="1" applyAlignment="1" applyProtection="1">
      <alignment vertical="top" wrapText="1"/>
      <protection locked="0"/>
    </xf>
    <xf numFmtId="166" fontId="40" fillId="7" borderId="0" xfId="0" applyNumberFormat="1" applyFont="1" applyFill="1" applyBorder="1" applyAlignment="1" applyProtection="1">
      <alignment horizontal="left" vertical="top" wrapText="1" readingOrder="1"/>
      <protection locked="0"/>
    </xf>
    <xf numFmtId="0" fontId="0" fillId="5" borderId="24" xfId="0" applyFill="1" applyBorder="1"/>
    <xf numFmtId="166" fontId="0" fillId="5" borderId="24" xfId="0" applyNumberFormat="1" applyFill="1" applyBorder="1" applyAlignment="1">
      <alignment horizontal="right"/>
    </xf>
    <xf numFmtId="0" fontId="0" fillId="5" borderId="0" xfId="0" applyFill="1" applyBorder="1"/>
    <xf numFmtId="0" fontId="41" fillId="5" borderId="0" xfId="0" applyFont="1" applyFill="1"/>
    <xf numFmtId="0" fontId="9" fillId="5" borderId="24" xfId="0" applyFont="1" applyFill="1" applyBorder="1"/>
    <xf numFmtId="167" fontId="0" fillId="5" borderId="24" xfId="4" applyNumberFormat="1" applyFont="1" applyFill="1" applyBorder="1"/>
    <xf numFmtId="14" fontId="0" fillId="5" borderId="24" xfId="0" applyNumberFormat="1" applyFill="1" applyBorder="1"/>
    <xf numFmtId="167" fontId="9" fillId="5" borderId="24" xfId="4" applyNumberFormat="1" applyFont="1" applyFill="1" applyBorder="1" applyAlignment="1">
      <alignment horizontal="left"/>
    </xf>
    <xf numFmtId="166" fontId="0" fillId="5" borderId="24" xfId="0" applyNumberFormat="1" applyFill="1" applyBorder="1"/>
    <xf numFmtId="14" fontId="9" fillId="5" borderId="24" xfId="0" applyNumberFormat="1" applyFont="1" applyFill="1" applyBorder="1" applyAlignment="1">
      <alignment horizontal="right"/>
    </xf>
    <xf numFmtId="0" fontId="9" fillId="5" borderId="0" xfId="0" applyFont="1" applyFill="1"/>
    <xf numFmtId="0" fontId="41" fillId="0" borderId="24" xfId="0" applyFont="1" applyBorder="1"/>
    <xf numFmtId="167" fontId="41" fillId="0" borderId="24" xfId="4" applyNumberFormat="1" applyFont="1" applyBorder="1"/>
  </cellXfs>
  <cellStyles count="5">
    <cellStyle name="Comma" xfId="1" builtinId="3"/>
    <cellStyle name="Comma [0]" xfId="4" builtinId="6"/>
    <cellStyle name="Normal" xfId="0" builtinId="0"/>
    <cellStyle name="Normal 2" xfId="3"/>
    <cellStyle name="Perc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457200</xdr:colOff>
      <xdr:row>49</xdr:row>
      <xdr:rowOff>149086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90500"/>
          <a:ext cx="7772400" cy="92930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13</xdr:col>
      <xdr:colOff>457200</xdr:colOff>
      <xdr:row>100</xdr:row>
      <xdr:rowOff>146119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9715500"/>
          <a:ext cx="7772400" cy="94806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</xdr:row>
      <xdr:rowOff>25059</xdr:rowOff>
    </xdr:from>
    <xdr:to>
      <xdr:col>13</xdr:col>
      <xdr:colOff>333375</xdr:colOff>
      <xdr:row>159</xdr:row>
      <xdr:rowOff>128154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9456059"/>
          <a:ext cx="7648575" cy="109615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160</xdr:row>
      <xdr:rowOff>190499</xdr:rowOff>
    </xdr:from>
    <xdr:to>
      <xdr:col>13</xdr:col>
      <xdr:colOff>209550</xdr:colOff>
      <xdr:row>217</xdr:row>
      <xdr:rowOff>24464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670499"/>
          <a:ext cx="7524750" cy="106924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67252</xdr:colOff>
      <xdr:row>11</xdr:row>
      <xdr:rowOff>323848</xdr:rowOff>
    </xdr:from>
    <xdr:to>
      <xdr:col>17</xdr:col>
      <xdr:colOff>57727</xdr:colOff>
      <xdr:row>32</xdr:row>
      <xdr:rowOff>206375</xdr:rowOff>
    </xdr:to>
    <xdr:sp macro="" textlink="">
      <xdr:nvSpPr>
        <xdr:cNvPr id="2" name="TextBox 1"/>
        <xdr:cNvSpPr txBox="1"/>
      </xdr:nvSpPr>
      <xdr:spPr>
        <a:xfrm>
          <a:off x="67252" y="6934198"/>
          <a:ext cx="22545675" cy="798830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Buxheti i Kuvendit të Republikës së Kosovës, i ndarë sipas Ligjit për Buxhetin e Republikës së Kosovës për vitin 2020 Ligji nr.07/L-001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është 11.155.483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€, dhe atë sipas kategorive ekonomike në vijim: Pagat 7.633.083 € ,m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a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llra dhe shërbime 2.101.400 €, shpenzime komunale 241,000 €, subvencione dhe transfere 70.000 € dhe shpenzime kapitale 1.110.000 €. Në buxhetin e Kuvendit të Republikës së Kosovës pjesën më të madhe të buxhetit e kanë pagat dhe mëditjet me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68,42 %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,mallrat dhe shërbimet me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18,84%,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shpenzimet kapitale me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9,95%,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shpenzimet komunale me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2,16% si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dhe subvencionet dhe transferet me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0.63</a:t>
          </a:r>
          <a:r>
            <a:rPr lang="en-US" sz="3600" b="0" i="0" u="none" strike="noStrike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 %</a:t>
          </a:r>
          <a:endParaRPr lang="en-US" sz="3600" b="0" i="0" u="none" strike="noStrike">
            <a:solidFill>
              <a:sysClr val="windowText" lastClr="000000"/>
            </a:solidFill>
            <a:latin typeface="Times New Roman" pitchFamily="18" charset="0"/>
            <a:ea typeface="+mn-ea"/>
            <a:cs typeface="Times New Roman" pitchFamily="18" charset="0"/>
          </a:endParaRPr>
        </a:p>
        <a:p>
          <a:pPr algn="l"/>
          <a:r>
            <a:rPr lang="en-US" sz="36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N</a:t>
          </a:r>
          <a:r>
            <a:rPr lang="en-US" sz="3600" b="0" i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isur nga vleresimi i përgjithshëm, del se niveli i realizimit të buxhetit të Kuvendit të Republikës së Kosovës për gjashtëmujorin </a:t>
          </a:r>
          <a:r>
            <a:rPr lang="en-US" sz="36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e vitit 2020 eshte </a:t>
          </a:r>
          <a:r>
            <a:rPr lang="en-US" sz="3600" b="0" i="0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3.797.466,31 € </a:t>
          </a:r>
          <a:r>
            <a:rPr lang="en-US" sz="36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ose </a:t>
          </a:r>
          <a:r>
            <a:rPr lang="en-US" sz="3600" b="1" i="0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 73,57</a:t>
          </a:r>
          <a:r>
            <a:rPr lang="en-US" sz="36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% e buxhetit te alokuar.  Alokimi neper kategori eshte:Rroga dhe paga </a:t>
          </a:r>
          <a:r>
            <a:rPr lang="en-US" sz="3600" b="0" i="0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3.356.915,32</a:t>
          </a:r>
          <a:r>
            <a:rPr lang="en-US" sz="36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€, Mallra dhe sherbime </a:t>
          </a:r>
          <a:r>
            <a:rPr lang="en-US" sz="3600" b="0" i="0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1.050.700 </a:t>
          </a:r>
          <a:r>
            <a:rPr lang="en-US" sz="36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€, shpenzime komunale </a:t>
          </a:r>
          <a:r>
            <a:rPr lang="en-US" sz="3600" b="0" i="0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120.500</a:t>
          </a:r>
          <a:r>
            <a:rPr lang="en-US" sz="3600" b="0" i="0" baseline="0">
              <a:solidFill>
                <a:srgbClr val="FF0000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€ , subvencione dhe transfere </a:t>
          </a:r>
          <a:r>
            <a:rPr lang="en-US" sz="3600" b="0" i="0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35.000 </a:t>
          </a:r>
          <a:r>
            <a:rPr lang="en-US" sz="36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€ dhe shpenzime kapitale </a:t>
          </a:r>
          <a:r>
            <a:rPr lang="en-US" sz="3600" b="0" i="0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598.000 </a:t>
          </a:r>
          <a:r>
            <a:rPr lang="en-US" sz="36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€, shpenzimet per gjashtëmujorin jane </a:t>
          </a:r>
          <a:r>
            <a:rPr lang="en-US" sz="3600" b="0" i="0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3.797.466,31</a:t>
          </a:r>
          <a:r>
            <a:rPr lang="en-US" sz="36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€ perqindja e shpenzimeve krahasuar me buxhetin e ndar per gjashtëmujor eshte </a:t>
          </a:r>
          <a:r>
            <a:rPr lang="en-US" sz="3600" b="0" i="0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73,57</a:t>
          </a:r>
          <a:r>
            <a:rPr lang="en-US" sz="36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%</a:t>
          </a:r>
        </a:p>
        <a:p>
          <a:pPr algn="l"/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Alokimi i fondeve është bërë nga Ministria e Financave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dhe Transfereve per gjashtëmujorin e vitit  2020 .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Në këtë raport  do të paraqiten në mënyrë të hollësishme shpenzimet e nga buxheti i Kuvendit për </a:t>
          </a:r>
          <a:r>
            <a:rPr lang="en-US" sz="3600" b="0" i="0" u="none" strike="noStrike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vitin 2020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si dhe krahasimi i tyre me periudhën e njëjtë të vitit 2019</a:t>
          </a:r>
          <a:endParaRPr lang="en-US" sz="3600">
            <a:solidFill>
              <a:sysClr val="windowText" lastClr="000000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oneCellAnchor>
    <xdr:from>
      <xdr:col>17</xdr:col>
      <xdr:colOff>266700</xdr:colOff>
      <xdr:row>34</xdr:row>
      <xdr:rowOff>88898</xdr:rowOff>
    </xdr:from>
    <xdr:ext cx="3990975" cy="264560"/>
    <xdr:sp macro="" textlink="">
      <xdr:nvSpPr>
        <xdr:cNvPr id="3" name="TextBox 2"/>
        <xdr:cNvSpPr txBox="1"/>
      </xdr:nvSpPr>
      <xdr:spPr>
        <a:xfrm>
          <a:off x="22821900" y="15386048"/>
          <a:ext cx="399097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247650</xdr:colOff>
      <xdr:row>34</xdr:row>
      <xdr:rowOff>0</xdr:rowOff>
    </xdr:from>
    <xdr:ext cx="2457450" cy="264560"/>
    <xdr:sp macro="" textlink="">
      <xdr:nvSpPr>
        <xdr:cNvPr id="4" name="TextBox 3"/>
        <xdr:cNvSpPr txBox="1"/>
      </xdr:nvSpPr>
      <xdr:spPr>
        <a:xfrm>
          <a:off x="21336000" y="15297150"/>
          <a:ext cx="24574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0</xdr:col>
      <xdr:colOff>200024</xdr:colOff>
      <xdr:row>36</xdr:row>
      <xdr:rowOff>76200</xdr:rowOff>
    </xdr:from>
    <xdr:to>
      <xdr:col>16</xdr:col>
      <xdr:colOff>1428749</xdr:colOff>
      <xdr:row>43</xdr:row>
      <xdr:rowOff>286</xdr:rowOff>
    </xdr:to>
    <xdr:sp macro="" textlink="">
      <xdr:nvSpPr>
        <xdr:cNvPr id="5" name="TextBox 4"/>
        <xdr:cNvSpPr txBox="1"/>
      </xdr:nvSpPr>
      <xdr:spPr>
        <a:xfrm>
          <a:off x="200024" y="16992600"/>
          <a:ext cx="22393275" cy="388648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Kategoria e Pagave  merr pjesë ne buxhetin </a:t>
          </a:r>
          <a:r>
            <a:rPr lang="en-US" sz="3600" b="0" i="0" u="none" strike="noStrike">
              <a:solidFill>
                <a:srgbClr val="FF0000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gjashtëmujor</a:t>
          </a:r>
          <a:r>
            <a:rPr lang="en-US" sz="3600" b="0" i="0" u="none" strike="noStrike" baseline="0">
              <a:solidFill>
                <a:srgbClr val="FF0000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>
              <a:solidFill>
                <a:srgbClr val="FF0000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SIMFK </a:t>
          </a:r>
          <a:r>
            <a:rPr lang="en-US" sz="3600" b="0" i="0" u="none" strike="noStrike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3.356.915,32o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se me </a:t>
          </a:r>
          <a:r>
            <a:rPr lang="en-US" sz="3600" b="0" i="0" u="none" strike="noStrike" baseline="0">
              <a:solidFill>
                <a:srgbClr val="FF0000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65,04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%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në buxhetin e </a:t>
          </a:r>
          <a:r>
            <a:rPr lang="sq-AL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alokuar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sq-AL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të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Kuvendit  , dhe si të tilla janë të ndara në tri Programe Anëtarët e Kuvendit 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2.019.633,67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€,Administrata e Kuvendit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1.034.615,16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€ ,dhe Stafi mbështetës Politik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280.825,08 €</a:t>
          </a:r>
          <a:r>
            <a:rPr lang="en-US" sz="3600" b="0" i="0" u="none" strike="noStrike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, 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komisioni i ndihmes shteterore 21.841,41€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shuma e shpenzuar ne këtë kategori për gjashtëmujorin e vitit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2020  është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3.356.915,32 €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ose shprehur në përqindje 100% e buxhetit  të ndarë për gjashtëmujorin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e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vitit 2020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ne këtë katgori .</a:t>
          </a:r>
          <a:endParaRPr lang="en-US" sz="28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oneCellAnchor>
    <xdr:from>
      <xdr:col>16</xdr:col>
      <xdr:colOff>152400</xdr:colOff>
      <xdr:row>47</xdr:row>
      <xdr:rowOff>180975</xdr:rowOff>
    </xdr:from>
    <xdr:ext cx="184731" cy="264560"/>
    <xdr:sp macro="" textlink="">
      <xdr:nvSpPr>
        <xdr:cNvPr id="6" name="TextBox 5"/>
        <xdr:cNvSpPr txBox="1"/>
      </xdr:nvSpPr>
      <xdr:spPr>
        <a:xfrm>
          <a:off x="21240750" y="2354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266700</xdr:colOff>
      <xdr:row>45</xdr:row>
      <xdr:rowOff>152400</xdr:rowOff>
    </xdr:from>
    <xdr:ext cx="184731" cy="264560"/>
    <xdr:sp macro="" textlink="">
      <xdr:nvSpPr>
        <xdr:cNvPr id="7" name="TextBox 6"/>
        <xdr:cNvSpPr txBox="1"/>
      </xdr:nvSpPr>
      <xdr:spPr>
        <a:xfrm>
          <a:off x="21355050" y="228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0</xdr:col>
      <xdr:colOff>152399</xdr:colOff>
      <xdr:row>58</xdr:row>
      <xdr:rowOff>161925</xdr:rowOff>
    </xdr:from>
    <xdr:to>
      <xdr:col>17</xdr:col>
      <xdr:colOff>0</xdr:colOff>
      <xdr:row>66</xdr:row>
      <xdr:rowOff>0</xdr:rowOff>
    </xdr:to>
    <xdr:sp macro="" textlink="">
      <xdr:nvSpPr>
        <xdr:cNvPr id="8" name="TextBox 7"/>
        <xdr:cNvSpPr txBox="1"/>
      </xdr:nvSpPr>
      <xdr:spPr>
        <a:xfrm>
          <a:off x="152399" y="26276300"/>
          <a:ext cx="22342476" cy="2235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Kategoria e shpenzimeve komunale merr pjesë në buxhetin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e alokuar 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SIMFK me 120.500 ose me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3.11%</a:t>
          </a:r>
          <a:r>
            <a:rPr lang="en-US" sz="3600" b="0" i="0" u="none" strike="noStrike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në buxhetin e Kuvendit 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të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ndar për</a:t>
          </a:r>
          <a:r>
            <a:rPr lang="en-US" sz="3600" b="0" i="0" u="none" strike="noStrike">
              <a:solidFill>
                <a:srgbClr val="FF0000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gjashtemujorin </a:t>
          </a:r>
          <a:r>
            <a:rPr lang="en-US" sz="3600" b="0" i="0" u="none" strike="noStrike">
              <a:solidFill>
                <a:srgbClr val="FF0000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e vitit 2020 SIMFK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,këto fonde janë të ndara në programin Administrata e Kuvendit dhe komisioni i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ndihmes shteterore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. Shuma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e shpenzuar e buxhetit është </a:t>
          </a:r>
          <a:r>
            <a:rPr lang="en-US" sz="3600" b="0" i="0" u="none" strike="noStrike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88.930,36€ 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os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e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73,80 % e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buxhetit  në Komunali.</a:t>
          </a:r>
          <a:endParaRPr lang="en-US" sz="36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95250</xdr:colOff>
      <xdr:row>68</xdr:row>
      <xdr:rowOff>31750</xdr:rowOff>
    </xdr:from>
    <xdr:to>
      <xdr:col>17</xdr:col>
      <xdr:colOff>19050</xdr:colOff>
      <xdr:row>77</xdr:row>
      <xdr:rowOff>0</xdr:rowOff>
    </xdr:to>
    <xdr:sp macro="" textlink="">
      <xdr:nvSpPr>
        <xdr:cNvPr id="9" name="TextBox 8"/>
        <xdr:cNvSpPr txBox="1"/>
      </xdr:nvSpPr>
      <xdr:spPr>
        <a:xfrm>
          <a:off x="95250" y="29718000"/>
          <a:ext cx="22418675" cy="3048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Kategoria e Investimeve Kapitale merr pjesë në buxhetin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e alokuar 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SIMFK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me 598.000 € ose me </a:t>
          </a:r>
          <a:r>
            <a:rPr lang="en-US" sz="3600" b="0" i="0" u="none" strike="noStrike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11,58%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në buxhetin e Kuvendit për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gjashtëmujorin</a:t>
          </a:r>
          <a:r>
            <a:rPr lang="en-US" sz="3600" b="0" i="0" u="none" strike="noStrike" baseline="0">
              <a:solidFill>
                <a:srgbClr val="FF0000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e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vitit 2020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, këto fonde janë të ndara në programin Administrata e Kuvendit.  Shpenzime ne këtë kategori jane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59.707,60 € ose 9,98%  e buxhetit te alokuar ne kete kategori.</a:t>
          </a:r>
          <a:endParaRPr lang="en-US" sz="36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152400</xdr:colOff>
      <xdr:row>78</xdr:row>
      <xdr:rowOff>95249</xdr:rowOff>
    </xdr:from>
    <xdr:to>
      <xdr:col>17</xdr:col>
      <xdr:colOff>38100</xdr:colOff>
      <xdr:row>88</xdr:row>
      <xdr:rowOff>375227</xdr:rowOff>
    </xdr:to>
    <xdr:sp macro="" textlink="">
      <xdr:nvSpPr>
        <xdr:cNvPr id="10" name="TextBox 9"/>
        <xdr:cNvSpPr txBox="1"/>
      </xdr:nvSpPr>
      <xdr:spPr>
        <a:xfrm>
          <a:off x="152400" y="34232849"/>
          <a:ext cx="22517100" cy="370897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Kategoria e Subvencioneve dhe transfereve merr pjesë në buxhetin</a:t>
          </a:r>
          <a:r>
            <a:rPr lang="en-US" sz="3600" b="0" i="0" u="none" strike="noStrike">
              <a:solidFill>
                <a:srgbClr val="FF0000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e alokuar SIMFK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me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35.000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€ ose me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0.67%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në buxhetin e Kuvendit per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gjashtëmujorin</a:t>
          </a:r>
          <a:r>
            <a:rPr lang="en-US" sz="3600" b="0" i="0" u="none" strike="noStrike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 e vitit 2020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,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këto fonde janë të ndara në programin Anëtarët e Kuvendit. Shpenzime të buxhetit në këtë kategori ekonomike per kete periudhe nuk ka.</a:t>
          </a:r>
          <a:endParaRPr lang="en-US" sz="36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247650</xdr:colOff>
      <xdr:row>91</xdr:row>
      <xdr:rowOff>304800</xdr:rowOff>
    </xdr:from>
    <xdr:to>
      <xdr:col>17</xdr:col>
      <xdr:colOff>19050</xdr:colOff>
      <xdr:row>101</xdr:row>
      <xdr:rowOff>288</xdr:rowOff>
    </xdr:to>
    <xdr:sp macro="" textlink="">
      <xdr:nvSpPr>
        <xdr:cNvPr id="11" name="TextBox 10"/>
        <xdr:cNvSpPr txBox="1"/>
      </xdr:nvSpPr>
      <xdr:spPr>
        <a:xfrm>
          <a:off x="247650" y="39452550"/>
          <a:ext cx="22402800" cy="320068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en-US" sz="3600">
            <a:solidFill>
              <a:srgbClr val="FF0000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142874</xdr:colOff>
      <xdr:row>44</xdr:row>
      <xdr:rowOff>190498</xdr:rowOff>
    </xdr:from>
    <xdr:to>
      <xdr:col>16</xdr:col>
      <xdr:colOff>809625</xdr:colOff>
      <xdr:row>55</xdr:row>
      <xdr:rowOff>375227</xdr:rowOff>
    </xdr:to>
    <xdr:sp macro="" textlink="">
      <xdr:nvSpPr>
        <xdr:cNvPr id="12" name="TextBox 11"/>
        <xdr:cNvSpPr txBox="1"/>
      </xdr:nvSpPr>
      <xdr:spPr>
        <a:xfrm>
          <a:off x="142874" y="22555198"/>
          <a:ext cx="21755101" cy="460432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Kategoria e Mallrave dhe Shërbimeve merr pjesë në buxhetin </a:t>
          </a:r>
          <a:r>
            <a:rPr lang="en-US" sz="3600" b="0" i="0" u="none" strike="noStrike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e alokuar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SIMFK me 1.050.700 ose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20,35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%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në buxhetin e Kuvendit për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gjashtëmujorin</a:t>
          </a:r>
          <a:r>
            <a:rPr lang="en-US" sz="3600" b="0" i="0" u="none" strike="noStrike">
              <a:solidFill>
                <a:srgbClr val="FF0000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e vitit 2020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dhe si të tilla janë të ndara në tri Programe Anëtarët e Kuvendit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423.225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€,Administrata e Kuvendit 546.225€ dhe Stafi mbështetës Politik 61.750€, komisioni i ndihmes shteterore 19.500 €, shkalla e shpenzimit të buxhetit në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këtë kategori ekonomike për gjashtëmujorin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e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v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itit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2020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është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291.913,03</a:t>
          </a:r>
          <a:r>
            <a:rPr lang="en-US" sz="3600" b="0" i="0" u="none" strike="noStrike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€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ose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27,78%,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krahasuar  me  buxhetin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e alokuar ne 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SIMFK të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Kuvendit</a:t>
          </a:r>
          <a:r>
            <a:rPr lang="en-US" sz="28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në Mallra dhe sherbime .</a:t>
          </a:r>
          <a:endParaRPr lang="en-US" sz="3600">
            <a:solidFill>
              <a:srgbClr val="FF0000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 editAs="oneCell">
    <xdr:from>
      <xdr:col>0</xdr:col>
      <xdr:colOff>238124</xdr:colOff>
      <xdr:row>117</xdr:row>
      <xdr:rowOff>87798</xdr:rowOff>
    </xdr:from>
    <xdr:to>
      <xdr:col>8</xdr:col>
      <xdr:colOff>539750</xdr:colOff>
      <xdr:row>204</xdr:row>
      <xdr:rowOff>75827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4" y="48697048"/>
          <a:ext cx="13620751" cy="289916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R210" sqref="R210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4"/>
  <sheetViews>
    <sheetView tabSelected="1" topLeftCell="A22" workbookViewId="0">
      <selection activeCell="Q49" sqref="Q49"/>
    </sheetView>
  </sheetViews>
  <sheetFormatPr defaultRowHeight="15" x14ac:dyDescent="0.25"/>
  <cols>
    <col min="1" max="1" width="2.28515625" customWidth="1"/>
    <col min="2" max="2" width="0" hidden="1" customWidth="1"/>
    <col min="3" max="3" width="2" bestFit="1" customWidth="1"/>
    <col min="4" max="4" width="45" customWidth="1"/>
    <col min="5" max="5" width="9.28515625" hidden="1" customWidth="1"/>
    <col min="6" max="6" width="19.28515625" customWidth="1"/>
    <col min="7" max="7" width="9.85546875" hidden="1" customWidth="1"/>
    <col min="8" max="8" width="25" customWidth="1"/>
    <col min="9" max="9" width="39.7109375" customWidth="1"/>
    <col min="10" max="10" width="5" hidden="1" customWidth="1"/>
    <col min="11" max="11" width="0.85546875" hidden="1" customWidth="1"/>
    <col min="12" max="12" width="1.42578125" hidden="1" customWidth="1"/>
    <col min="13" max="13" width="9.140625" hidden="1" customWidth="1"/>
    <col min="257" max="257" width="2.28515625" customWidth="1"/>
    <col min="258" max="258" width="0" hidden="1" customWidth="1"/>
    <col min="259" max="259" width="2" bestFit="1" customWidth="1"/>
    <col min="260" max="260" width="45" customWidth="1"/>
    <col min="261" max="261" width="0" hidden="1" customWidth="1"/>
    <col min="262" max="262" width="19.28515625" customWidth="1"/>
    <col min="263" max="263" width="0" hidden="1" customWidth="1"/>
    <col min="264" max="264" width="25" customWidth="1"/>
    <col min="265" max="265" width="40.140625" customWidth="1"/>
    <col min="266" max="266" width="0" hidden="1" customWidth="1"/>
    <col min="267" max="267" width="0.85546875" customWidth="1"/>
    <col min="268" max="268" width="1.42578125" customWidth="1"/>
    <col min="513" max="513" width="2.28515625" customWidth="1"/>
    <col min="514" max="514" width="0" hidden="1" customWidth="1"/>
    <col min="515" max="515" width="2" bestFit="1" customWidth="1"/>
    <col min="516" max="516" width="45" customWidth="1"/>
    <col min="517" max="517" width="0" hidden="1" customWidth="1"/>
    <col min="518" max="518" width="19.28515625" customWidth="1"/>
    <col min="519" max="519" width="0" hidden="1" customWidth="1"/>
    <col min="520" max="520" width="25" customWidth="1"/>
    <col min="521" max="521" width="40.140625" customWidth="1"/>
    <col min="522" max="522" width="0" hidden="1" customWidth="1"/>
    <col min="523" max="523" width="0.85546875" customWidth="1"/>
    <col min="524" max="524" width="1.42578125" customWidth="1"/>
    <col min="769" max="769" width="2.28515625" customWidth="1"/>
    <col min="770" max="770" width="0" hidden="1" customWidth="1"/>
    <col min="771" max="771" width="2" bestFit="1" customWidth="1"/>
    <col min="772" max="772" width="45" customWidth="1"/>
    <col min="773" max="773" width="0" hidden="1" customWidth="1"/>
    <col min="774" max="774" width="19.28515625" customWidth="1"/>
    <col min="775" max="775" width="0" hidden="1" customWidth="1"/>
    <col min="776" max="776" width="25" customWidth="1"/>
    <col min="777" max="777" width="40.140625" customWidth="1"/>
    <col min="778" max="778" width="0" hidden="1" customWidth="1"/>
    <col min="779" max="779" width="0.85546875" customWidth="1"/>
    <col min="780" max="780" width="1.42578125" customWidth="1"/>
    <col min="1025" max="1025" width="2.28515625" customWidth="1"/>
    <col min="1026" max="1026" width="0" hidden="1" customWidth="1"/>
    <col min="1027" max="1027" width="2" bestFit="1" customWidth="1"/>
    <col min="1028" max="1028" width="45" customWidth="1"/>
    <col min="1029" max="1029" width="0" hidden="1" customWidth="1"/>
    <col min="1030" max="1030" width="19.28515625" customWidth="1"/>
    <col min="1031" max="1031" width="0" hidden="1" customWidth="1"/>
    <col min="1032" max="1032" width="25" customWidth="1"/>
    <col min="1033" max="1033" width="40.140625" customWidth="1"/>
    <col min="1034" max="1034" width="0" hidden="1" customWidth="1"/>
    <col min="1035" max="1035" width="0.85546875" customWidth="1"/>
    <col min="1036" max="1036" width="1.42578125" customWidth="1"/>
    <col min="1281" max="1281" width="2.28515625" customWidth="1"/>
    <col min="1282" max="1282" width="0" hidden="1" customWidth="1"/>
    <col min="1283" max="1283" width="2" bestFit="1" customWidth="1"/>
    <col min="1284" max="1284" width="45" customWidth="1"/>
    <col min="1285" max="1285" width="0" hidden="1" customWidth="1"/>
    <col min="1286" max="1286" width="19.28515625" customWidth="1"/>
    <col min="1287" max="1287" width="0" hidden="1" customWidth="1"/>
    <col min="1288" max="1288" width="25" customWidth="1"/>
    <col min="1289" max="1289" width="40.140625" customWidth="1"/>
    <col min="1290" max="1290" width="0" hidden="1" customWidth="1"/>
    <col min="1291" max="1291" width="0.85546875" customWidth="1"/>
    <col min="1292" max="1292" width="1.42578125" customWidth="1"/>
    <col min="1537" max="1537" width="2.28515625" customWidth="1"/>
    <col min="1538" max="1538" width="0" hidden="1" customWidth="1"/>
    <col min="1539" max="1539" width="2" bestFit="1" customWidth="1"/>
    <col min="1540" max="1540" width="45" customWidth="1"/>
    <col min="1541" max="1541" width="0" hidden="1" customWidth="1"/>
    <col min="1542" max="1542" width="19.28515625" customWidth="1"/>
    <col min="1543" max="1543" width="0" hidden="1" customWidth="1"/>
    <col min="1544" max="1544" width="25" customWidth="1"/>
    <col min="1545" max="1545" width="40.140625" customWidth="1"/>
    <col min="1546" max="1546" width="0" hidden="1" customWidth="1"/>
    <col min="1547" max="1547" width="0.85546875" customWidth="1"/>
    <col min="1548" max="1548" width="1.42578125" customWidth="1"/>
    <col min="1793" max="1793" width="2.28515625" customWidth="1"/>
    <col min="1794" max="1794" width="0" hidden="1" customWidth="1"/>
    <col min="1795" max="1795" width="2" bestFit="1" customWidth="1"/>
    <col min="1796" max="1796" width="45" customWidth="1"/>
    <col min="1797" max="1797" width="0" hidden="1" customWidth="1"/>
    <col min="1798" max="1798" width="19.28515625" customWidth="1"/>
    <col min="1799" max="1799" width="0" hidden="1" customWidth="1"/>
    <col min="1800" max="1800" width="25" customWidth="1"/>
    <col min="1801" max="1801" width="40.140625" customWidth="1"/>
    <col min="1802" max="1802" width="0" hidden="1" customWidth="1"/>
    <col min="1803" max="1803" width="0.85546875" customWidth="1"/>
    <col min="1804" max="1804" width="1.42578125" customWidth="1"/>
    <col min="2049" max="2049" width="2.28515625" customWidth="1"/>
    <col min="2050" max="2050" width="0" hidden="1" customWidth="1"/>
    <col min="2051" max="2051" width="2" bestFit="1" customWidth="1"/>
    <col min="2052" max="2052" width="45" customWidth="1"/>
    <col min="2053" max="2053" width="0" hidden="1" customWidth="1"/>
    <col min="2054" max="2054" width="19.28515625" customWidth="1"/>
    <col min="2055" max="2055" width="0" hidden="1" customWidth="1"/>
    <col min="2056" max="2056" width="25" customWidth="1"/>
    <col min="2057" max="2057" width="40.140625" customWidth="1"/>
    <col min="2058" max="2058" width="0" hidden="1" customWidth="1"/>
    <col min="2059" max="2059" width="0.85546875" customWidth="1"/>
    <col min="2060" max="2060" width="1.42578125" customWidth="1"/>
    <col min="2305" max="2305" width="2.28515625" customWidth="1"/>
    <col min="2306" max="2306" width="0" hidden="1" customWidth="1"/>
    <col min="2307" max="2307" width="2" bestFit="1" customWidth="1"/>
    <col min="2308" max="2308" width="45" customWidth="1"/>
    <col min="2309" max="2309" width="0" hidden="1" customWidth="1"/>
    <col min="2310" max="2310" width="19.28515625" customWidth="1"/>
    <col min="2311" max="2311" width="0" hidden="1" customWidth="1"/>
    <col min="2312" max="2312" width="25" customWidth="1"/>
    <col min="2313" max="2313" width="40.140625" customWidth="1"/>
    <col min="2314" max="2314" width="0" hidden="1" customWidth="1"/>
    <col min="2315" max="2315" width="0.85546875" customWidth="1"/>
    <col min="2316" max="2316" width="1.42578125" customWidth="1"/>
    <col min="2561" max="2561" width="2.28515625" customWidth="1"/>
    <col min="2562" max="2562" width="0" hidden="1" customWidth="1"/>
    <col min="2563" max="2563" width="2" bestFit="1" customWidth="1"/>
    <col min="2564" max="2564" width="45" customWidth="1"/>
    <col min="2565" max="2565" width="0" hidden="1" customWidth="1"/>
    <col min="2566" max="2566" width="19.28515625" customWidth="1"/>
    <col min="2567" max="2567" width="0" hidden="1" customWidth="1"/>
    <col min="2568" max="2568" width="25" customWidth="1"/>
    <col min="2569" max="2569" width="40.140625" customWidth="1"/>
    <col min="2570" max="2570" width="0" hidden="1" customWidth="1"/>
    <col min="2571" max="2571" width="0.85546875" customWidth="1"/>
    <col min="2572" max="2572" width="1.42578125" customWidth="1"/>
    <col min="2817" max="2817" width="2.28515625" customWidth="1"/>
    <col min="2818" max="2818" width="0" hidden="1" customWidth="1"/>
    <col min="2819" max="2819" width="2" bestFit="1" customWidth="1"/>
    <col min="2820" max="2820" width="45" customWidth="1"/>
    <col min="2821" max="2821" width="0" hidden="1" customWidth="1"/>
    <col min="2822" max="2822" width="19.28515625" customWidth="1"/>
    <col min="2823" max="2823" width="0" hidden="1" customWidth="1"/>
    <col min="2824" max="2824" width="25" customWidth="1"/>
    <col min="2825" max="2825" width="40.140625" customWidth="1"/>
    <col min="2826" max="2826" width="0" hidden="1" customWidth="1"/>
    <col min="2827" max="2827" width="0.85546875" customWidth="1"/>
    <col min="2828" max="2828" width="1.42578125" customWidth="1"/>
    <col min="3073" max="3073" width="2.28515625" customWidth="1"/>
    <col min="3074" max="3074" width="0" hidden="1" customWidth="1"/>
    <col min="3075" max="3075" width="2" bestFit="1" customWidth="1"/>
    <col min="3076" max="3076" width="45" customWidth="1"/>
    <col min="3077" max="3077" width="0" hidden="1" customWidth="1"/>
    <col min="3078" max="3078" width="19.28515625" customWidth="1"/>
    <col min="3079" max="3079" width="0" hidden="1" customWidth="1"/>
    <col min="3080" max="3080" width="25" customWidth="1"/>
    <col min="3081" max="3081" width="40.140625" customWidth="1"/>
    <col min="3082" max="3082" width="0" hidden="1" customWidth="1"/>
    <col min="3083" max="3083" width="0.85546875" customWidth="1"/>
    <col min="3084" max="3084" width="1.42578125" customWidth="1"/>
    <col min="3329" max="3329" width="2.28515625" customWidth="1"/>
    <col min="3330" max="3330" width="0" hidden="1" customWidth="1"/>
    <col min="3331" max="3331" width="2" bestFit="1" customWidth="1"/>
    <col min="3332" max="3332" width="45" customWidth="1"/>
    <col min="3333" max="3333" width="0" hidden="1" customWidth="1"/>
    <col min="3334" max="3334" width="19.28515625" customWidth="1"/>
    <col min="3335" max="3335" width="0" hidden="1" customWidth="1"/>
    <col min="3336" max="3336" width="25" customWidth="1"/>
    <col min="3337" max="3337" width="40.140625" customWidth="1"/>
    <col min="3338" max="3338" width="0" hidden="1" customWidth="1"/>
    <col min="3339" max="3339" width="0.85546875" customWidth="1"/>
    <col min="3340" max="3340" width="1.42578125" customWidth="1"/>
    <col min="3585" max="3585" width="2.28515625" customWidth="1"/>
    <col min="3586" max="3586" width="0" hidden="1" customWidth="1"/>
    <col min="3587" max="3587" width="2" bestFit="1" customWidth="1"/>
    <col min="3588" max="3588" width="45" customWidth="1"/>
    <col min="3589" max="3589" width="0" hidden="1" customWidth="1"/>
    <col min="3590" max="3590" width="19.28515625" customWidth="1"/>
    <col min="3591" max="3591" width="0" hidden="1" customWidth="1"/>
    <col min="3592" max="3592" width="25" customWidth="1"/>
    <col min="3593" max="3593" width="40.140625" customWidth="1"/>
    <col min="3594" max="3594" width="0" hidden="1" customWidth="1"/>
    <col min="3595" max="3595" width="0.85546875" customWidth="1"/>
    <col min="3596" max="3596" width="1.42578125" customWidth="1"/>
    <col min="3841" max="3841" width="2.28515625" customWidth="1"/>
    <col min="3842" max="3842" width="0" hidden="1" customWidth="1"/>
    <col min="3843" max="3843" width="2" bestFit="1" customWidth="1"/>
    <col min="3844" max="3844" width="45" customWidth="1"/>
    <col min="3845" max="3845" width="0" hidden="1" customWidth="1"/>
    <col min="3846" max="3846" width="19.28515625" customWidth="1"/>
    <col min="3847" max="3847" width="0" hidden="1" customWidth="1"/>
    <col min="3848" max="3848" width="25" customWidth="1"/>
    <col min="3849" max="3849" width="40.140625" customWidth="1"/>
    <col min="3850" max="3850" width="0" hidden="1" customWidth="1"/>
    <col min="3851" max="3851" width="0.85546875" customWidth="1"/>
    <col min="3852" max="3852" width="1.42578125" customWidth="1"/>
    <col min="4097" max="4097" width="2.28515625" customWidth="1"/>
    <col min="4098" max="4098" width="0" hidden="1" customWidth="1"/>
    <col min="4099" max="4099" width="2" bestFit="1" customWidth="1"/>
    <col min="4100" max="4100" width="45" customWidth="1"/>
    <col min="4101" max="4101" width="0" hidden="1" customWidth="1"/>
    <col min="4102" max="4102" width="19.28515625" customWidth="1"/>
    <col min="4103" max="4103" width="0" hidden="1" customWidth="1"/>
    <col min="4104" max="4104" width="25" customWidth="1"/>
    <col min="4105" max="4105" width="40.140625" customWidth="1"/>
    <col min="4106" max="4106" width="0" hidden="1" customWidth="1"/>
    <col min="4107" max="4107" width="0.85546875" customWidth="1"/>
    <col min="4108" max="4108" width="1.42578125" customWidth="1"/>
    <col min="4353" max="4353" width="2.28515625" customWidth="1"/>
    <col min="4354" max="4354" width="0" hidden="1" customWidth="1"/>
    <col min="4355" max="4355" width="2" bestFit="1" customWidth="1"/>
    <col min="4356" max="4356" width="45" customWidth="1"/>
    <col min="4357" max="4357" width="0" hidden="1" customWidth="1"/>
    <col min="4358" max="4358" width="19.28515625" customWidth="1"/>
    <col min="4359" max="4359" width="0" hidden="1" customWidth="1"/>
    <col min="4360" max="4360" width="25" customWidth="1"/>
    <col min="4361" max="4361" width="40.140625" customWidth="1"/>
    <col min="4362" max="4362" width="0" hidden="1" customWidth="1"/>
    <col min="4363" max="4363" width="0.85546875" customWidth="1"/>
    <col min="4364" max="4364" width="1.42578125" customWidth="1"/>
    <col min="4609" max="4609" width="2.28515625" customWidth="1"/>
    <col min="4610" max="4610" width="0" hidden="1" customWidth="1"/>
    <col min="4611" max="4611" width="2" bestFit="1" customWidth="1"/>
    <col min="4612" max="4612" width="45" customWidth="1"/>
    <col min="4613" max="4613" width="0" hidden="1" customWidth="1"/>
    <col min="4614" max="4614" width="19.28515625" customWidth="1"/>
    <col min="4615" max="4615" width="0" hidden="1" customWidth="1"/>
    <col min="4616" max="4616" width="25" customWidth="1"/>
    <col min="4617" max="4617" width="40.140625" customWidth="1"/>
    <col min="4618" max="4618" width="0" hidden="1" customWidth="1"/>
    <col min="4619" max="4619" width="0.85546875" customWidth="1"/>
    <col min="4620" max="4620" width="1.42578125" customWidth="1"/>
    <col min="4865" max="4865" width="2.28515625" customWidth="1"/>
    <col min="4866" max="4866" width="0" hidden="1" customWidth="1"/>
    <col min="4867" max="4867" width="2" bestFit="1" customWidth="1"/>
    <col min="4868" max="4868" width="45" customWidth="1"/>
    <col min="4869" max="4869" width="0" hidden="1" customWidth="1"/>
    <col min="4870" max="4870" width="19.28515625" customWidth="1"/>
    <col min="4871" max="4871" width="0" hidden="1" customWidth="1"/>
    <col min="4872" max="4872" width="25" customWidth="1"/>
    <col min="4873" max="4873" width="40.140625" customWidth="1"/>
    <col min="4874" max="4874" width="0" hidden="1" customWidth="1"/>
    <col min="4875" max="4875" width="0.85546875" customWidth="1"/>
    <col min="4876" max="4876" width="1.42578125" customWidth="1"/>
    <col min="5121" max="5121" width="2.28515625" customWidth="1"/>
    <col min="5122" max="5122" width="0" hidden="1" customWidth="1"/>
    <col min="5123" max="5123" width="2" bestFit="1" customWidth="1"/>
    <col min="5124" max="5124" width="45" customWidth="1"/>
    <col min="5125" max="5125" width="0" hidden="1" customWidth="1"/>
    <col min="5126" max="5126" width="19.28515625" customWidth="1"/>
    <col min="5127" max="5127" width="0" hidden="1" customWidth="1"/>
    <col min="5128" max="5128" width="25" customWidth="1"/>
    <col min="5129" max="5129" width="40.140625" customWidth="1"/>
    <col min="5130" max="5130" width="0" hidden="1" customWidth="1"/>
    <col min="5131" max="5131" width="0.85546875" customWidth="1"/>
    <col min="5132" max="5132" width="1.42578125" customWidth="1"/>
    <col min="5377" max="5377" width="2.28515625" customWidth="1"/>
    <col min="5378" max="5378" width="0" hidden="1" customWidth="1"/>
    <col min="5379" max="5379" width="2" bestFit="1" customWidth="1"/>
    <col min="5380" max="5380" width="45" customWidth="1"/>
    <col min="5381" max="5381" width="0" hidden="1" customWidth="1"/>
    <col min="5382" max="5382" width="19.28515625" customWidth="1"/>
    <col min="5383" max="5383" width="0" hidden="1" customWidth="1"/>
    <col min="5384" max="5384" width="25" customWidth="1"/>
    <col min="5385" max="5385" width="40.140625" customWidth="1"/>
    <col min="5386" max="5386" width="0" hidden="1" customWidth="1"/>
    <col min="5387" max="5387" width="0.85546875" customWidth="1"/>
    <col min="5388" max="5388" width="1.42578125" customWidth="1"/>
    <col min="5633" max="5633" width="2.28515625" customWidth="1"/>
    <col min="5634" max="5634" width="0" hidden="1" customWidth="1"/>
    <col min="5635" max="5635" width="2" bestFit="1" customWidth="1"/>
    <col min="5636" max="5636" width="45" customWidth="1"/>
    <col min="5637" max="5637" width="0" hidden="1" customWidth="1"/>
    <col min="5638" max="5638" width="19.28515625" customWidth="1"/>
    <col min="5639" max="5639" width="0" hidden="1" customWidth="1"/>
    <col min="5640" max="5640" width="25" customWidth="1"/>
    <col min="5641" max="5641" width="40.140625" customWidth="1"/>
    <col min="5642" max="5642" width="0" hidden="1" customWidth="1"/>
    <col min="5643" max="5643" width="0.85546875" customWidth="1"/>
    <col min="5644" max="5644" width="1.42578125" customWidth="1"/>
    <col min="5889" max="5889" width="2.28515625" customWidth="1"/>
    <col min="5890" max="5890" width="0" hidden="1" customWidth="1"/>
    <col min="5891" max="5891" width="2" bestFit="1" customWidth="1"/>
    <col min="5892" max="5892" width="45" customWidth="1"/>
    <col min="5893" max="5893" width="0" hidden="1" customWidth="1"/>
    <col min="5894" max="5894" width="19.28515625" customWidth="1"/>
    <col min="5895" max="5895" width="0" hidden="1" customWidth="1"/>
    <col min="5896" max="5896" width="25" customWidth="1"/>
    <col min="5897" max="5897" width="40.140625" customWidth="1"/>
    <col min="5898" max="5898" width="0" hidden="1" customWidth="1"/>
    <col min="5899" max="5899" width="0.85546875" customWidth="1"/>
    <col min="5900" max="5900" width="1.42578125" customWidth="1"/>
    <col min="6145" max="6145" width="2.28515625" customWidth="1"/>
    <col min="6146" max="6146" width="0" hidden="1" customWidth="1"/>
    <col min="6147" max="6147" width="2" bestFit="1" customWidth="1"/>
    <col min="6148" max="6148" width="45" customWidth="1"/>
    <col min="6149" max="6149" width="0" hidden="1" customWidth="1"/>
    <col min="6150" max="6150" width="19.28515625" customWidth="1"/>
    <col min="6151" max="6151" width="0" hidden="1" customWidth="1"/>
    <col min="6152" max="6152" width="25" customWidth="1"/>
    <col min="6153" max="6153" width="40.140625" customWidth="1"/>
    <col min="6154" max="6154" width="0" hidden="1" customWidth="1"/>
    <col min="6155" max="6155" width="0.85546875" customWidth="1"/>
    <col min="6156" max="6156" width="1.42578125" customWidth="1"/>
    <col min="6401" max="6401" width="2.28515625" customWidth="1"/>
    <col min="6402" max="6402" width="0" hidden="1" customWidth="1"/>
    <col min="6403" max="6403" width="2" bestFit="1" customWidth="1"/>
    <col min="6404" max="6404" width="45" customWidth="1"/>
    <col min="6405" max="6405" width="0" hidden="1" customWidth="1"/>
    <col min="6406" max="6406" width="19.28515625" customWidth="1"/>
    <col min="6407" max="6407" width="0" hidden="1" customWidth="1"/>
    <col min="6408" max="6408" width="25" customWidth="1"/>
    <col min="6409" max="6409" width="40.140625" customWidth="1"/>
    <col min="6410" max="6410" width="0" hidden="1" customWidth="1"/>
    <col min="6411" max="6411" width="0.85546875" customWidth="1"/>
    <col min="6412" max="6412" width="1.42578125" customWidth="1"/>
    <col min="6657" max="6657" width="2.28515625" customWidth="1"/>
    <col min="6658" max="6658" width="0" hidden="1" customWidth="1"/>
    <col min="6659" max="6659" width="2" bestFit="1" customWidth="1"/>
    <col min="6660" max="6660" width="45" customWidth="1"/>
    <col min="6661" max="6661" width="0" hidden="1" customWidth="1"/>
    <col min="6662" max="6662" width="19.28515625" customWidth="1"/>
    <col min="6663" max="6663" width="0" hidden="1" customWidth="1"/>
    <col min="6664" max="6664" width="25" customWidth="1"/>
    <col min="6665" max="6665" width="40.140625" customWidth="1"/>
    <col min="6666" max="6666" width="0" hidden="1" customWidth="1"/>
    <col min="6667" max="6667" width="0.85546875" customWidth="1"/>
    <col min="6668" max="6668" width="1.42578125" customWidth="1"/>
    <col min="6913" max="6913" width="2.28515625" customWidth="1"/>
    <col min="6914" max="6914" width="0" hidden="1" customWidth="1"/>
    <col min="6915" max="6915" width="2" bestFit="1" customWidth="1"/>
    <col min="6916" max="6916" width="45" customWidth="1"/>
    <col min="6917" max="6917" width="0" hidden="1" customWidth="1"/>
    <col min="6918" max="6918" width="19.28515625" customWidth="1"/>
    <col min="6919" max="6919" width="0" hidden="1" customWidth="1"/>
    <col min="6920" max="6920" width="25" customWidth="1"/>
    <col min="6921" max="6921" width="40.140625" customWidth="1"/>
    <col min="6922" max="6922" width="0" hidden="1" customWidth="1"/>
    <col min="6923" max="6923" width="0.85546875" customWidth="1"/>
    <col min="6924" max="6924" width="1.42578125" customWidth="1"/>
    <col min="7169" max="7169" width="2.28515625" customWidth="1"/>
    <col min="7170" max="7170" width="0" hidden="1" customWidth="1"/>
    <col min="7171" max="7171" width="2" bestFit="1" customWidth="1"/>
    <col min="7172" max="7172" width="45" customWidth="1"/>
    <col min="7173" max="7173" width="0" hidden="1" customWidth="1"/>
    <col min="7174" max="7174" width="19.28515625" customWidth="1"/>
    <col min="7175" max="7175" width="0" hidden="1" customWidth="1"/>
    <col min="7176" max="7176" width="25" customWidth="1"/>
    <col min="7177" max="7177" width="40.140625" customWidth="1"/>
    <col min="7178" max="7178" width="0" hidden="1" customWidth="1"/>
    <col min="7179" max="7179" width="0.85546875" customWidth="1"/>
    <col min="7180" max="7180" width="1.42578125" customWidth="1"/>
    <col min="7425" max="7425" width="2.28515625" customWidth="1"/>
    <col min="7426" max="7426" width="0" hidden="1" customWidth="1"/>
    <col min="7427" max="7427" width="2" bestFit="1" customWidth="1"/>
    <col min="7428" max="7428" width="45" customWidth="1"/>
    <col min="7429" max="7429" width="0" hidden="1" customWidth="1"/>
    <col min="7430" max="7430" width="19.28515625" customWidth="1"/>
    <col min="7431" max="7431" width="0" hidden="1" customWidth="1"/>
    <col min="7432" max="7432" width="25" customWidth="1"/>
    <col min="7433" max="7433" width="40.140625" customWidth="1"/>
    <col min="7434" max="7434" width="0" hidden="1" customWidth="1"/>
    <col min="7435" max="7435" width="0.85546875" customWidth="1"/>
    <col min="7436" max="7436" width="1.42578125" customWidth="1"/>
    <col min="7681" max="7681" width="2.28515625" customWidth="1"/>
    <col min="7682" max="7682" width="0" hidden="1" customWidth="1"/>
    <col min="7683" max="7683" width="2" bestFit="1" customWidth="1"/>
    <col min="7684" max="7684" width="45" customWidth="1"/>
    <col min="7685" max="7685" width="0" hidden="1" customWidth="1"/>
    <col min="7686" max="7686" width="19.28515625" customWidth="1"/>
    <col min="7687" max="7687" width="0" hidden="1" customWidth="1"/>
    <col min="7688" max="7688" width="25" customWidth="1"/>
    <col min="7689" max="7689" width="40.140625" customWidth="1"/>
    <col min="7690" max="7690" width="0" hidden="1" customWidth="1"/>
    <col min="7691" max="7691" width="0.85546875" customWidth="1"/>
    <col min="7692" max="7692" width="1.42578125" customWidth="1"/>
    <col min="7937" max="7937" width="2.28515625" customWidth="1"/>
    <col min="7938" max="7938" width="0" hidden="1" customWidth="1"/>
    <col min="7939" max="7939" width="2" bestFit="1" customWidth="1"/>
    <col min="7940" max="7940" width="45" customWidth="1"/>
    <col min="7941" max="7941" width="0" hidden="1" customWidth="1"/>
    <col min="7942" max="7942" width="19.28515625" customWidth="1"/>
    <col min="7943" max="7943" width="0" hidden="1" customWidth="1"/>
    <col min="7944" max="7944" width="25" customWidth="1"/>
    <col min="7945" max="7945" width="40.140625" customWidth="1"/>
    <col min="7946" max="7946" width="0" hidden="1" customWidth="1"/>
    <col min="7947" max="7947" width="0.85546875" customWidth="1"/>
    <col min="7948" max="7948" width="1.42578125" customWidth="1"/>
    <col min="8193" max="8193" width="2.28515625" customWidth="1"/>
    <col min="8194" max="8194" width="0" hidden="1" customWidth="1"/>
    <col min="8195" max="8195" width="2" bestFit="1" customWidth="1"/>
    <col min="8196" max="8196" width="45" customWidth="1"/>
    <col min="8197" max="8197" width="0" hidden="1" customWidth="1"/>
    <col min="8198" max="8198" width="19.28515625" customWidth="1"/>
    <col min="8199" max="8199" width="0" hidden="1" customWidth="1"/>
    <col min="8200" max="8200" width="25" customWidth="1"/>
    <col min="8201" max="8201" width="40.140625" customWidth="1"/>
    <col min="8202" max="8202" width="0" hidden="1" customWidth="1"/>
    <col min="8203" max="8203" width="0.85546875" customWidth="1"/>
    <col min="8204" max="8204" width="1.42578125" customWidth="1"/>
    <col min="8449" max="8449" width="2.28515625" customWidth="1"/>
    <col min="8450" max="8450" width="0" hidden="1" customWidth="1"/>
    <col min="8451" max="8451" width="2" bestFit="1" customWidth="1"/>
    <col min="8452" max="8452" width="45" customWidth="1"/>
    <col min="8453" max="8453" width="0" hidden="1" customWidth="1"/>
    <col min="8454" max="8454" width="19.28515625" customWidth="1"/>
    <col min="8455" max="8455" width="0" hidden="1" customWidth="1"/>
    <col min="8456" max="8456" width="25" customWidth="1"/>
    <col min="8457" max="8457" width="40.140625" customWidth="1"/>
    <col min="8458" max="8458" width="0" hidden="1" customWidth="1"/>
    <col min="8459" max="8459" width="0.85546875" customWidth="1"/>
    <col min="8460" max="8460" width="1.42578125" customWidth="1"/>
    <col min="8705" max="8705" width="2.28515625" customWidth="1"/>
    <col min="8706" max="8706" width="0" hidden="1" customWidth="1"/>
    <col min="8707" max="8707" width="2" bestFit="1" customWidth="1"/>
    <col min="8708" max="8708" width="45" customWidth="1"/>
    <col min="8709" max="8709" width="0" hidden="1" customWidth="1"/>
    <col min="8710" max="8710" width="19.28515625" customWidth="1"/>
    <col min="8711" max="8711" width="0" hidden="1" customWidth="1"/>
    <col min="8712" max="8712" width="25" customWidth="1"/>
    <col min="8713" max="8713" width="40.140625" customWidth="1"/>
    <col min="8714" max="8714" width="0" hidden="1" customWidth="1"/>
    <col min="8715" max="8715" width="0.85546875" customWidth="1"/>
    <col min="8716" max="8716" width="1.42578125" customWidth="1"/>
    <col min="8961" max="8961" width="2.28515625" customWidth="1"/>
    <col min="8962" max="8962" width="0" hidden="1" customWidth="1"/>
    <col min="8963" max="8963" width="2" bestFit="1" customWidth="1"/>
    <col min="8964" max="8964" width="45" customWidth="1"/>
    <col min="8965" max="8965" width="0" hidden="1" customWidth="1"/>
    <col min="8966" max="8966" width="19.28515625" customWidth="1"/>
    <col min="8967" max="8967" width="0" hidden="1" customWidth="1"/>
    <col min="8968" max="8968" width="25" customWidth="1"/>
    <col min="8969" max="8969" width="40.140625" customWidth="1"/>
    <col min="8970" max="8970" width="0" hidden="1" customWidth="1"/>
    <col min="8971" max="8971" width="0.85546875" customWidth="1"/>
    <col min="8972" max="8972" width="1.42578125" customWidth="1"/>
    <col min="9217" max="9217" width="2.28515625" customWidth="1"/>
    <col min="9218" max="9218" width="0" hidden="1" customWidth="1"/>
    <col min="9219" max="9219" width="2" bestFit="1" customWidth="1"/>
    <col min="9220" max="9220" width="45" customWidth="1"/>
    <col min="9221" max="9221" width="0" hidden="1" customWidth="1"/>
    <col min="9222" max="9222" width="19.28515625" customWidth="1"/>
    <col min="9223" max="9223" width="0" hidden="1" customWidth="1"/>
    <col min="9224" max="9224" width="25" customWidth="1"/>
    <col min="9225" max="9225" width="40.140625" customWidth="1"/>
    <col min="9226" max="9226" width="0" hidden="1" customWidth="1"/>
    <col min="9227" max="9227" width="0.85546875" customWidth="1"/>
    <col min="9228" max="9228" width="1.42578125" customWidth="1"/>
    <col min="9473" max="9473" width="2.28515625" customWidth="1"/>
    <col min="9474" max="9474" width="0" hidden="1" customWidth="1"/>
    <col min="9475" max="9475" width="2" bestFit="1" customWidth="1"/>
    <col min="9476" max="9476" width="45" customWidth="1"/>
    <col min="9477" max="9477" width="0" hidden="1" customWidth="1"/>
    <col min="9478" max="9478" width="19.28515625" customWidth="1"/>
    <col min="9479" max="9479" width="0" hidden="1" customWidth="1"/>
    <col min="9480" max="9480" width="25" customWidth="1"/>
    <col min="9481" max="9481" width="40.140625" customWidth="1"/>
    <col min="9482" max="9482" width="0" hidden="1" customWidth="1"/>
    <col min="9483" max="9483" width="0.85546875" customWidth="1"/>
    <col min="9484" max="9484" width="1.42578125" customWidth="1"/>
    <col min="9729" max="9729" width="2.28515625" customWidth="1"/>
    <col min="9730" max="9730" width="0" hidden="1" customWidth="1"/>
    <col min="9731" max="9731" width="2" bestFit="1" customWidth="1"/>
    <col min="9732" max="9732" width="45" customWidth="1"/>
    <col min="9733" max="9733" width="0" hidden="1" customWidth="1"/>
    <col min="9734" max="9734" width="19.28515625" customWidth="1"/>
    <col min="9735" max="9735" width="0" hidden="1" customWidth="1"/>
    <col min="9736" max="9736" width="25" customWidth="1"/>
    <col min="9737" max="9737" width="40.140625" customWidth="1"/>
    <col min="9738" max="9738" width="0" hidden="1" customWidth="1"/>
    <col min="9739" max="9739" width="0.85546875" customWidth="1"/>
    <col min="9740" max="9740" width="1.42578125" customWidth="1"/>
    <col min="9985" max="9985" width="2.28515625" customWidth="1"/>
    <col min="9986" max="9986" width="0" hidden="1" customWidth="1"/>
    <col min="9987" max="9987" width="2" bestFit="1" customWidth="1"/>
    <col min="9988" max="9988" width="45" customWidth="1"/>
    <col min="9989" max="9989" width="0" hidden="1" customWidth="1"/>
    <col min="9990" max="9990" width="19.28515625" customWidth="1"/>
    <col min="9991" max="9991" width="0" hidden="1" customWidth="1"/>
    <col min="9992" max="9992" width="25" customWidth="1"/>
    <col min="9993" max="9993" width="40.140625" customWidth="1"/>
    <col min="9994" max="9994" width="0" hidden="1" customWidth="1"/>
    <col min="9995" max="9995" width="0.85546875" customWidth="1"/>
    <col min="9996" max="9996" width="1.42578125" customWidth="1"/>
    <col min="10241" max="10241" width="2.28515625" customWidth="1"/>
    <col min="10242" max="10242" width="0" hidden="1" customWidth="1"/>
    <col min="10243" max="10243" width="2" bestFit="1" customWidth="1"/>
    <col min="10244" max="10244" width="45" customWidth="1"/>
    <col min="10245" max="10245" width="0" hidden="1" customWidth="1"/>
    <col min="10246" max="10246" width="19.28515625" customWidth="1"/>
    <col min="10247" max="10247" width="0" hidden="1" customWidth="1"/>
    <col min="10248" max="10248" width="25" customWidth="1"/>
    <col min="10249" max="10249" width="40.140625" customWidth="1"/>
    <col min="10250" max="10250" width="0" hidden="1" customWidth="1"/>
    <col min="10251" max="10251" width="0.85546875" customWidth="1"/>
    <col min="10252" max="10252" width="1.42578125" customWidth="1"/>
    <col min="10497" max="10497" width="2.28515625" customWidth="1"/>
    <col min="10498" max="10498" width="0" hidden="1" customWidth="1"/>
    <col min="10499" max="10499" width="2" bestFit="1" customWidth="1"/>
    <col min="10500" max="10500" width="45" customWidth="1"/>
    <col min="10501" max="10501" width="0" hidden="1" customWidth="1"/>
    <col min="10502" max="10502" width="19.28515625" customWidth="1"/>
    <col min="10503" max="10503" width="0" hidden="1" customWidth="1"/>
    <col min="10504" max="10504" width="25" customWidth="1"/>
    <col min="10505" max="10505" width="40.140625" customWidth="1"/>
    <col min="10506" max="10506" width="0" hidden="1" customWidth="1"/>
    <col min="10507" max="10507" width="0.85546875" customWidth="1"/>
    <col min="10508" max="10508" width="1.42578125" customWidth="1"/>
    <col min="10753" max="10753" width="2.28515625" customWidth="1"/>
    <col min="10754" max="10754" width="0" hidden="1" customWidth="1"/>
    <col min="10755" max="10755" width="2" bestFit="1" customWidth="1"/>
    <col min="10756" max="10756" width="45" customWidth="1"/>
    <col min="10757" max="10757" width="0" hidden="1" customWidth="1"/>
    <col min="10758" max="10758" width="19.28515625" customWidth="1"/>
    <col min="10759" max="10759" width="0" hidden="1" customWidth="1"/>
    <col min="10760" max="10760" width="25" customWidth="1"/>
    <col min="10761" max="10761" width="40.140625" customWidth="1"/>
    <col min="10762" max="10762" width="0" hidden="1" customWidth="1"/>
    <col min="10763" max="10763" width="0.85546875" customWidth="1"/>
    <col min="10764" max="10764" width="1.42578125" customWidth="1"/>
    <col min="11009" max="11009" width="2.28515625" customWidth="1"/>
    <col min="11010" max="11010" width="0" hidden="1" customWidth="1"/>
    <col min="11011" max="11011" width="2" bestFit="1" customWidth="1"/>
    <col min="11012" max="11012" width="45" customWidth="1"/>
    <col min="11013" max="11013" width="0" hidden="1" customWidth="1"/>
    <col min="11014" max="11014" width="19.28515625" customWidth="1"/>
    <col min="11015" max="11015" width="0" hidden="1" customWidth="1"/>
    <col min="11016" max="11016" width="25" customWidth="1"/>
    <col min="11017" max="11017" width="40.140625" customWidth="1"/>
    <col min="11018" max="11018" width="0" hidden="1" customWidth="1"/>
    <col min="11019" max="11019" width="0.85546875" customWidth="1"/>
    <col min="11020" max="11020" width="1.42578125" customWidth="1"/>
    <col min="11265" max="11265" width="2.28515625" customWidth="1"/>
    <col min="11266" max="11266" width="0" hidden="1" customWidth="1"/>
    <col min="11267" max="11267" width="2" bestFit="1" customWidth="1"/>
    <col min="11268" max="11268" width="45" customWidth="1"/>
    <col min="11269" max="11269" width="0" hidden="1" customWidth="1"/>
    <col min="11270" max="11270" width="19.28515625" customWidth="1"/>
    <col min="11271" max="11271" width="0" hidden="1" customWidth="1"/>
    <col min="11272" max="11272" width="25" customWidth="1"/>
    <col min="11273" max="11273" width="40.140625" customWidth="1"/>
    <col min="11274" max="11274" width="0" hidden="1" customWidth="1"/>
    <col min="11275" max="11275" width="0.85546875" customWidth="1"/>
    <col min="11276" max="11276" width="1.42578125" customWidth="1"/>
    <col min="11521" max="11521" width="2.28515625" customWidth="1"/>
    <col min="11522" max="11522" width="0" hidden="1" customWidth="1"/>
    <col min="11523" max="11523" width="2" bestFit="1" customWidth="1"/>
    <col min="11524" max="11524" width="45" customWidth="1"/>
    <col min="11525" max="11525" width="0" hidden="1" customWidth="1"/>
    <col min="11526" max="11526" width="19.28515625" customWidth="1"/>
    <col min="11527" max="11527" width="0" hidden="1" customWidth="1"/>
    <col min="11528" max="11528" width="25" customWidth="1"/>
    <col min="11529" max="11529" width="40.140625" customWidth="1"/>
    <col min="11530" max="11530" width="0" hidden="1" customWidth="1"/>
    <col min="11531" max="11531" width="0.85546875" customWidth="1"/>
    <col min="11532" max="11532" width="1.42578125" customWidth="1"/>
    <col min="11777" max="11777" width="2.28515625" customWidth="1"/>
    <col min="11778" max="11778" width="0" hidden="1" customWidth="1"/>
    <col min="11779" max="11779" width="2" bestFit="1" customWidth="1"/>
    <col min="11780" max="11780" width="45" customWidth="1"/>
    <col min="11781" max="11781" width="0" hidden="1" customWidth="1"/>
    <col min="11782" max="11782" width="19.28515625" customWidth="1"/>
    <col min="11783" max="11783" width="0" hidden="1" customWidth="1"/>
    <col min="11784" max="11784" width="25" customWidth="1"/>
    <col min="11785" max="11785" width="40.140625" customWidth="1"/>
    <col min="11786" max="11786" width="0" hidden="1" customWidth="1"/>
    <col min="11787" max="11787" width="0.85546875" customWidth="1"/>
    <col min="11788" max="11788" width="1.42578125" customWidth="1"/>
    <col min="12033" max="12033" width="2.28515625" customWidth="1"/>
    <col min="12034" max="12034" width="0" hidden="1" customWidth="1"/>
    <col min="12035" max="12035" width="2" bestFit="1" customWidth="1"/>
    <col min="12036" max="12036" width="45" customWidth="1"/>
    <col min="12037" max="12037" width="0" hidden="1" customWidth="1"/>
    <col min="12038" max="12038" width="19.28515625" customWidth="1"/>
    <col min="12039" max="12039" width="0" hidden="1" customWidth="1"/>
    <col min="12040" max="12040" width="25" customWidth="1"/>
    <col min="12041" max="12041" width="40.140625" customWidth="1"/>
    <col min="12042" max="12042" width="0" hidden="1" customWidth="1"/>
    <col min="12043" max="12043" width="0.85546875" customWidth="1"/>
    <col min="12044" max="12044" width="1.42578125" customWidth="1"/>
    <col min="12289" max="12289" width="2.28515625" customWidth="1"/>
    <col min="12290" max="12290" width="0" hidden="1" customWidth="1"/>
    <col min="12291" max="12291" width="2" bestFit="1" customWidth="1"/>
    <col min="12292" max="12292" width="45" customWidth="1"/>
    <col min="12293" max="12293" width="0" hidden="1" customWidth="1"/>
    <col min="12294" max="12294" width="19.28515625" customWidth="1"/>
    <col min="12295" max="12295" width="0" hidden="1" customWidth="1"/>
    <col min="12296" max="12296" width="25" customWidth="1"/>
    <col min="12297" max="12297" width="40.140625" customWidth="1"/>
    <col min="12298" max="12298" width="0" hidden="1" customWidth="1"/>
    <col min="12299" max="12299" width="0.85546875" customWidth="1"/>
    <col min="12300" max="12300" width="1.42578125" customWidth="1"/>
    <col min="12545" max="12545" width="2.28515625" customWidth="1"/>
    <col min="12546" max="12546" width="0" hidden="1" customWidth="1"/>
    <col min="12547" max="12547" width="2" bestFit="1" customWidth="1"/>
    <col min="12548" max="12548" width="45" customWidth="1"/>
    <col min="12549" max="12549" width="0" hidden="1" customWidth="1"/>
    <col min="12550" max="12550" width="19.28515625" customWidth="1"/>
    <col min="12551" max="12551" width="0" hidden="1" customWidth="1"/>
    <col min="12552" max="12552" width="25" customWidth="1"/>
    <col min="12553" max="12553" width="40.140625" customWidth="1"/>
    <col min="12554" max="12554" width="0" hidden="1" customWidth="1"/>
    <col min="12555" max="12555" width="0.85546875" customWidth="1"/>
    <col min="12556" max="12556" width="1.42578125" customWidth="1"/>
    <col min="12801" max="12801" width="2.28515625" customWidth="1"/>
    <col min="12802" max="12802" width="0" hidden="1" customWidth="1"/>
    <col min="12803" max="12803" width="2" bestFit="1" customWidth="1"/>
    <col min="12804" max="12804" width="45" customWidth="1"/>
    <col min="12805" max="12805" width="0" hidden="1" customWidth="1"/>
    <col min="12806" max="12806" width="19.28515625" customWidth="1"/>
    <col min="12807" max="12807" width="0" hidden="1" customWidth="1"/>
    <col min="12808" max="12808" width="25" customWidth="1"/>
    <col min="12809" max="12809" width="40.140625" customWidth="1"/>
    <col min="12810" max="12810" width="0" hidden="1" customWidth="1"/>
    <col min="12811" max="12811" width="0.85546875" customWidth="1"/>
    <col min="12812" max="12812" width="1.42578125" customWidth="1"/>
    <col min="13057" max="13057" width="2.28515625" customWidth="1"/>
    <col min="13058" max="13058" width="0" hidden="1" customWidth="1"/>
    <col min="13059" max="13059" width="2" bestFit="1" customWidth="1"/>
    <col min="13060" max="13060" width="45" customWidth="1"/>
    <col min="13061" max="13061" width="0" hidden="1" customWidth="1"/>
    <col min="13062" max="13062" width="19.28515625" customWidth="1"/>
    <col min="13063" max="13063" width="0" hidden="1" customWidth="1"/>
    <col min="13064" max="13064" width="25" customWidth="1"/>
    <col min="13065" max="13065" width="40.140625" customWidth="1"/>
    <col min="13066" max="13066" width="0" hidden="1" customWidth="1"/>
    <col min="13067" max="13067" width="0.85546875" customWidth="1"/>
    <col min="13068" max="13068" width="1.42578125" customWidth="1"/>
    <col min="13313" max="13313" width="2.28515625" customWidth="1"/>
    <col min="13314" max="13314" width="0" hidden="1" customWidth="1"/>
    <col min="13315" max="13315" width="2" bestFit="1" customWidth="1"/>
    <col min="13316" max="13316" width="45" customWidth="1"/>
    <col min="13317" max="13317" width="0" hidden="1" customWidth="1"/>
    <col min="13318" max="13318" width="19.28515625" customWidth="1"/>
    <col min="13319" max="13319" width="0" hidden="1" customWidth="1"/>
    <col min="13320" max="13320" width="25" customWidth="1"/>
    <col min="13321" max="13321" width="40.140625" customWidth="1"/>
    <col min="13322" max="13322" width="0" hidden="1" customWidth="1"/>
    <col min="13323" max="13323" width="0.85546875" customWidth="1"/>
    <col min="13324" max="13324" width="1.42578125" customWidth="1"/>
    <col min="13569" max="13569" width="2.28515625" customWidth="1"/>
    <col min="13570" max="13570" width="0" hidden="1" customWidth="1"/>
    <col min="13571" max="13571" width="2" bestFit="1" customWidth="1"/>
    <col min="13572" max="13572" width="45" customWidth="1"/>
    <col min="13573" max="13573" width="0" hidden="1" customWidth="1"/>
    <col min="13574" max="13574" width="19.28515625" customWidth="1"/>
    <col min="13575" max="13575" width="0" hidden="1" customWidth="1"/>
    <col min="13576" max="13576" width="25" customWidth="1"/>
    <col min="13577" max="13577" width="40.140625" customWidth="1"/>
    <col min="13578" max="13578" width="0" hidden="1" customWidth="1"/>
    <col min="13579" max="13579" width="0.85546875" customWidth="1"/>
    <col min="13580" max="13580" width="1.42578125" customWidth="1"/>
    <col min="13825" max="13825" width="2.28515625" customWidth="1"/>
    <col min="13826" max="13826" width="0" hidden="1" customWidth="1"/>
    <col min="13827" max="13827" width="2" bestFit="1" customWidth="1"/>
    <col min="13828" max="13828" width="45" customWidth="1"/>
    <col min="13829" max="13829" width="0" hidden="1" customWidth="1"/>
    <col min="13830" max="13830" width="19.28515625" customWidth="1"/>
    <col min="13831" max="13831" width="0" hidden="1" customWidth="1"/>
    <col min="13832" max="13832" width="25" customWidth="1"/>
    <col min="13833" max="13833" width="40.140625" customWidth="1"/>
    <col min="13834" max="13834" width="0" hidden="1" customWidth="1"/>
    <col min="13835" max="13835" width="0.85546875" customWidth="1"/>
    <col min="13836" max="13836" width="1.42578125" customWidth="1"/>
    <col min="14081" max="14081" width="2.28515625" customWidth="1"/>
    <col min="14082" max="14082" width="0" hidden="1" customWidth="1"/>
    <col min="14083" max="14083" width="2" bestFit="1" customWidth="1"/>
    <col min="14084" max="14084" width="45" customWidth="1"/>
    <col min="14085" max="14085" width="0" hidden="1" customWidth="1"/>
    <col min="14086" max="14086" width="19.28515625" customWidth="1"/>
    <col min="14087" max="14087" width="0" hidden="1" customWidth="1"/>
    <col min="14088" max="14088" width="25" customWidth="1"/>
    <col min="14089" max="14089" width="40.140625" customWidth="1"/>
    <col min="14090" max="14090" width="0" hidden="1" customWidth="1"/>
    <col min="14091" max="14091" width="0.85546875" customWidth="1"/>
    <col min="14092" max="14092" width="1.42578125" customWidth="1"/>
    <col min="14337" max="14337" width="2.28515625" customWidth="1"/>
    <col min="14338" max="14338" width="0" hidden="1" customWidth="1"/>
    <col min="14339" max="14339" width="2" bestFit="1" customWidth="1"/>
    <col min="14340" max="14340" width="45" customWidth="1"/>
    <col min="14341" max="14341" width="0" hidden="1" customWidth="1"/>
    <col min="14342" max="14342" width="19.28515625" customWidth="1"/>
    <col min="14343" max="14343" width="0" hidden="1" customWidth="1"/>
    <col min="14344" max="14344" width="25" customWidth="1"/>
    <col min="14345" max="14345" width="40.140625" customWidth="1"/>
    <col min="14346" max="14346" width="0" hidden="1" customWidth="1"/>
    <col min="14347" max="14347" width="0.85546875" customWidth="1"/>
    <col min="14348" max="14348" width="1.42578125" customWidth="1"/>
    <col min="14593" max="14593" width="2.28515625" customWidth="1"/>
    <col min="14594" max="14594" width="0" hidden="1" customWidth="1"/>
    <col min="14595" max="14595" width="2" bestFit="1" customWidth="1"/>
    <col min="14596" max="14596" width="45" customWidth="1"/>
    <col min="14597" max="14597" width="0" hidden="1" customWidth="1"/>
    <col min="14598" max="14598" width="19.28515625" customWidth="1"/>
    <col min="14599" max="14599" width="0" hidden="1" customWidth="1"/>
    <col min="14600" max="14600" width="25" customWidth="1"/>
    <col min="14601" max="14601" width="40.140625" customWidth="1"/>
    <col min="14602" max="14602" width="0" hidden="1" customWidth="1"/>
    <col min="14603" max="14603" width="0.85546875" customWidth="1"/>
    <col min="14604" max="14604" width="1.42578125" customWidth="1"/>
    <col min="14849" max="14849" width="2.28515625" customWidth="1"/>
    <col min="14850" max="14850" width="0" hidden="1" customWidth="1"/>
    <col min="14851" max="14851" width="2" bestFit="1" customWidth="1"/>
    <col min="14852" max="14852" width="45" customWidth="1"/>
    <col min="14853" max="14853" width="0" hidden="1" customWidth="1"/>
    <col min="14854" max="14854" width="19.28515625" customWidth="1"/>
    <col min="14855" max="14855" width="0" hidden="1" customWidth="1"/>
    <col min="14856" max="14856" width="25" customWidth="1"/>
    <col min="14857" max="14857" width="40.140625" customWidth="1"/>
    <col min="14858" max="14858" width="0" hidden="1" customWidth="1"/>
    <col min="14859" max="14859" width="0.85546875" customWidth="1"/>
    <col min="14860" max="14860" width="1.42578125" customWidth="1"/>
    <col min="15105" max="15105" width="2.28515625" customWidth="1"/>
    <col min="15106" max="15106" width="0" hidden="1" customWidth="1"/>
    <col min="15107" max="15107" width="2" bestFit="1" customWidth="1"/>
    <col min="15108" max="15108" width="45" customWidth="1"/>
    <col min="15109" max="15109" width="0" hidden="1" customWidth="1"/>
    <col min="15110" max="15110" width="19.28515625" customWidth="1"/>
    <col min="15111" max="15111" width="0" hidden="1" customWidth="1"/>
    <col min="15112" max="15112" width="25" customWidth="1"/>
    <col min="15113" max="15113" width="40.140625" customWidth="1"/>
    <col min="15114" max="15114" width="0" hidden="1" customWidth="1"/>
    <col min="15115" max="15115" width="0.85546875" customWidth="1"/>
    <col min="15116" max="15116" width="1.42578125" customWidth="1"/>
    <col min="15361" max="15361" width="2.28515625" customWidth="1"/>
    <col min="15362" max="15362" width="0" hidden="1" customWidth="1"/>
    <col min="15363" max="15363" width="2" bestFit="1" customWidth="1"/>
    <col min="15364" max="15364" width="45" customWidth="1"/>
    <col min="15365" max="15365" width="0" hidden="1" customWidth="1"/>
    <col min="15366" max="15366" width="19.28515625" customWidth="1"/>
    <col min="15367" max="15367" width="0" hidden="1" customWidth="1"/>
    <col min="15368" max="15368" width="25" customWidth="1"/>
    <col min="15369" max="15369" width="40.140625" customWidth="1"/>
    <col min="15370" max="15370" width="0" hidden="1" customWidth="1"/>
    <col min="15371" max="15371" width="0.85546875" customWidth="1"/>
    <col min="15372" max="15372" width="1.42578125" customWidth="1"/>
    <col min="15617" max="15617" width="2.28515625" customWidth="1"/>
    <col min="15618" max="15618" width="0" hidden="1" customWidth="1"/>
    <col min="15619" max="15619" width="2" bestFit="1" customWidth="1"/>
    <col min="15620" max="15620" width="45" customWidth="1"/>
    <col min="15621" max="15621" width="0" hidden="1" customWidth="1"/>
    <col min="15622" max="15622" width="19.28515625" customWidth="1"/>
    <col min="15623" max="15623" width="0" hidden="1" customWidth="1"/>
    <col min="15624" max="15624" width="25" customWidth="1"/>
    <col min="15625" max="15625" width="40.140625" customWidth="1"/>
    <col min="15626" max="15626" width="0" hidden="1" customWidth="1"/>
    <col min="15627" max="15627" width="0.85546875" customWidth="1"/>
    <col min="15628" max="15628" width="1.42578125" customWidth="1"/>
    <col min="15873" max="15873" width="2.28515625" customWidth="1"/>
    <col min="15874" max="15874" width="0" hidden="1" customWidth="1"/>
    <col min="15875" max="15875" width="2" bestFit="1" customWidth="1"/>
    <col min="15876" max="15876" width="45" customWidth="1"/>
    <col min="15877" max="15877" width="0" hidden="1" customWidth="1"/>
    <col min="15878" max="15878" width="19.28515625" customWidth="1"/>
    <col min="15879" max="15879" width="0" hidden="1" customWidth="1"/>
    <col min="15880" max="15880" width="25" customWidth="1"/>
    <col min="15881" max="15881" width="40.140625" customWidth="1"/>
    <col min="15882" max="15882" width="0" hidden="1" customWidth="1"/>
    <col min="15883" max="15883" width="0.85546875" customWidth="1"/>
    <col min="15884" max="15884" width="1.42578125" customWidth="1"/>
    <col min="16129" max="16129" width="2.28515625" customWidth="1"/>
    <col min="16130" max="16130" width="0" hidden="1" customWidth="1"/>
    <col min="16131" max="16131" width="2" bestFit="1" customWidth="1"/>
    <col min="16132" max="16132" width="45" customWidth="1"/>
    <col min="16133" max="16133" width="0" hidden="1" customWidth="1"/>
    <col min="16134" max="16134" width="19.28515625" customWidth="1"/>
    <col min="16135" max="16135" width="0" hidden="1" customWidth="1"/>
    <col min="16136" max="16136" width="25" customWidth="1"/>
    <col min="16137" max="16137" width="40.140625" customWidth="1"/>
    <col min="16138" max="16138" width="0" hidden="1" customWidth="1"/>
    <col min="16139" max="16139" width="0.85546875" customWidth="1"/>
    <col min="16140" max="16140" width="1.42578125" customWidth="1"/>
  </cols>
  <sheetData>
    <row r="1" spans="1:12" ht="8.1" customHeight="1" x14ac:dyDescent="0.25"/>
    <row r="2" spans="1:12" ht="12.4" customHeight="1" x14ac:dyDescent="0.25">
      <c r="C2" s="350"/>
      <c r="D2" s="351"/>
      <c r="E2" s="351"/>
      <c r="F2" s="351"/>
      <c r="G2" s="351"/>
      <c r="H2" s="351"/>
      <c r="I2" s="337"/>
    </row>
    <row r="3" spans="1:12" ht="17.100000000000001" customHeight="1" x14ac:dyDescent="0.25">
      <c r="C3" s="338" t="s">
        <v>179</v>
      </c>
      <c r="D3" s="339"/>
      <c r="I3" s="341"/>
    </row>
    <row r="4" spans="1:12" ht="5.0999999999999996" customHeight="1" x14ac:dyDescent="0.25">
      <c r="C4" s="352"/>
      <c r="D4" s="353"/>
      <c r="I4" s="341"/>
    </row>
    <row r="5" spans="1:12" ht="17.100000000000001" customHeight="1" x14ac:dyDescent="0.25">
      <c r="C5" s="338" t="s">
        <v>180</v>
      </c>
      <c r="D5" s="339"/>
      <c r="I5" s="341"/>
    </row>
    <row r="6" spans="1:12" ht="3.95" customHeight="1" x14ac:dyDescent="0.25">
      <c r="C6" s="352"/>
      <c r="D6" s="353"/>
      <c r="I6" s="341"/>
    </row>
    <row r="7" spans="1:12" ht="17.100000000000001" customHeight="1" x14ac:dyDescent="0.25">
      <c r="C7" s="338" t="s">
        <v>375</v>
      </c>
      <c r="D7" s="339"/>
      <c r="I7" s="341"/>
    </row>
    <row r="8" spans="1:12" ht="4.5" customHeight="1" x14ac:dyDescent="0.25">
      <c r="C8" s="343"/>
      <c r="D8" s="344"/>
      <c r="E8" s="344"/>
      <c r="F8" s="344"/>
      <c r="G8" s="344"/>
      <c r="H8" s="344"/>
      <c r="I8" s="345"/>
    </row>
    <row r="9" spans="1:12" ht="4.5" customHeight="1" x14ac:dyDescent="0.25">
      <c r="C9" s="354"/>
      <c r="D9" s="354"/>
      <c r="E9" s="354"/>
      <c r="F9" s="354"/>
      <c r="G9" s="354"/>
      <c r="H9" s="354"/>
      <c r="I9" s="354"/>
    </row>
    <row r="10" spans="1:12" ht="4.5" customHeight="1" x14ac:dyDescent="0.25">
      <c r="C10" s="354"/>
      <c r="D10" s="354"/>
      <c r="E10" s="354"/>
      <c r="F10" s="354"/>
      <c r="G10" s="354"/>
      <c r="H10" s="354"/>
      <c r="I10" s="354"/>
    </row>
    <row r="11" spans="1:12" ht="4.5" customHeight="1" x14ac:dyDescent="0.25">
      <c r="C11" s="354"/>
      <c r="D11" s="354"/>
      <c r="E11" s="354"/>
      <c r="F11" s="354"/>
      <c r="G11" s="354"/>
      <c r="H11" s="354"/>
      <c r="I11" s="354"/>
    </row>
    <row r="12" spans="1:12" ht="4.5" customHeight="1" x14ac:dyDescent="0.25">
      <c r="C12" s="354"/>
      <c r="D12" s="354"/>
      <c r="E12" s="354"/>
      <c r="F12" s="354"/>
      <c r="G12" s="354"/>
      <c r="H12" s="354"/>
      <c r="I12" s="354"/>
    </row>
    <row r="13" spans="1:12" ht="45.6" customHeight="1" x14ac:dyDescent="0.25">
      <c r="A13" s="308"/>
      <c r="B13" s="321" t="s">
        <v>182</v>
      </c>
      <c r="C13" s="322"/>
      <c r="D13" s="322"/>
      <c r="E13" s="322"/>
      <c r="F13" s="322"/>
      <c r="G13" s="322"/>
      <c r="H13" s="322"/>
      <c r="I13" s="322"/>
      <c r="J13" s="322"/>
      <c r="K13" s="308"/>
      <c r="L13" s="308"/>
    </row>
    <row r="14" spans="1:12" ht="12.75" customHeight="1" x14ac:dyDescent="0.25">
      <c r="A14" s="308"/>
      <c r="B14" s="323" t="s">
        <v>183</v>
      </c>
      <c r="C14" s="324"/>
      <c r="D14" s="323" t="s">
        <v>184</v>
      </c>
      <c r="E14" s="324"/>
      <c r="F14" s="323" t="s">
        <v>185</v>
      </c>
      <c r="G14" s="324"/>
      <c r="H14" s="325" t="s">
        <v>186</v>
      </c>
      <c r="I14" s="323" t="s">
        <v>376</v>
      </c>
      <c r="J14" s="324"/>
      <c r="K14" s="308"/>
      <c r="L14" s="308"/>
    </row>
    <row r="15" spans="1:12" ht="12.75" customHeight="1" x14ac:dyDescent="0.25">
      <c r="A15" s="308"/>
      <c r="B15" s="330"/>
      <c r="C15" s="355">
        <v>1</v>
      </c>
      <c r="D15" s="330" t="s">
        <v>377</v>
      </c>
      <c r="E15" s="355"/>
      <c r="F15" s="356">
        <v>3648.72</v>
      </c>
      <c r="G15" s="357">
        <f>SUM(F15)</f>
        <v>3648.72</v>
      </c>
      <c r="H15" s="328">
        <v>43951</v>
      </c>
      <c r="I15" s="326" t="s">
        <v>378</v>
      </c>
      <c r="J15" s="324"/>
      <c r="K15" s="308"/>
      <c r="L15" s="308"/>
    </row>
    <row r="16" spans="1:12" ht="12.75" customHeight="1" x14ac:dyDescent="0.25">
      <c r="A16" s="308"/>
      <c r="B16" s="330"/>
      <c r="C16" s="355">
        <v>2</v>
      </c>
      <c r="D16" s="330" t="s">
        <v>379</v>
      </c>
      <c r="E16" s="355"/>
      <c r="F16" s="356">
        <v>3648.72</v>
      </c>
      <c r="G16" s="357">
        <f>SUM(F16)</f>
        <v>3648.72</v>
      </c>
      <c r="H16" s="328">
        <v>43980</v>
      </c>
      <c r="I16" s="326" t="s">
        <v>378</v>
      </c>
      <c r="J16" s="324"/>
      <c r="K16" s="308"/>
      <c r="L16" s="308"/>
    </row>
    <row r="17" spans="1:15" ht="12.75" customHeight="1" x14ac:dyDescent="0.25">
      <c r="A17" s="308"/>
      <c r="B17" s="330"/>
      <c r="C17" s="355">
        <v>3</v>
      </c>
      <c r="D17" s="330" t="s">
        <v>380</v>
      </c>
      <c r="E17" s="355"/>
      <c r="F17" s="356">
        <v>3648.72</v>
      </c>
      <c r="G17" s="357">
        <f>SUM(F17)</f>
        <v>3648.72</v>
      </c>
      <c r="H17" s="328">
        <v>44012</v>
      </c>
      <c r="I17" s="326" t="s">
        <v>378</v>
      </c>
      <c r="J17" s="324"/>
      <c r="K17" s="308"/>
      <c r="L17" s="308"/>
    </row>
    <row r="18" spans="1:15" x14ac:dyDescent="0.25">
      <c r="A18" s="308"/>
      <c r="B18" s="323"/>
      <c r="C18" s="324"/>
      <c r="D18" s="323" t="s">
        <v>15</v>
      </c>
      <c r="E18" s="324"/>
      <c r="F18" s="358">
        <f>SUM(F15:F17)</f>
        <v>10946.16</v>
      </c>
      <c r="G18" s="324"/>
      <c r="H18" s="325"/>
      <c r="I18" s="323"/>
      <c r="J18" s="324"/>
      <c r="K18" s="308"/>
      <c r="L18" s="308"/>
      <c r="N18" s="334"/>
      <c r="O18" s="334"/>
    </row>
    <row r="19" spans="1:15" ht="45.6" customHeight="1" x14ac:dyDescent="0.25">
      <c r="A19" s="308"/>
      <c r="B19" s="321" t="s">
        <v>205</v>
      </c>
      <c r="C19" s="322"/>
      <c r="D19" s="322"/>
      <c r="E19" s="322"/>
      <c r="F19" s="322"/>
      <c r="G19" s="322"/>
      <c r="H19" s="322"/>
      <c r="I19" s="322"/>
      <c r="J19" s="322"/>
      <c r="K19" s="308"/>
      <c r="L19" s="308"/>
    </row>
    <row r="20" spans="1:15" ht="12.75" customHeight="1" x14ac:dyDescent="0.25">
      <c r="A20" s="308"/>
      <c r="B20" s="323" t="s">
        <v>183</v>
      </c>
      <c r="C20" s="324"/>
      <c r="D20" s="323" t="s">
        <v>184</v>
      </c>
      <c r="E20" s="324"/>
      <c r="F20" s="323" t="s">
        <v>185</v>
      </c>
      <c r="G20" s="324"/>
      <c r="H20" s="325" t="s">
        <v>186</v>
      </c>
      <c r="I20" s="323" t="s">
        <v>376</v>
      </c>
      <c r="J20" s="324"/>
      <c r="K20" s="308"/>
      <c r="L20" s="308"/>
    </row>
    <row r="21" spans="1:15" ht="12.75" customHeight="1" x14ac:dyDescent="0.25">
      <c r="A21" s="308"/>
      <c r="B21" s="326">
        <v>1</v>
      </c>
      <c r="C21" s="324"/>
      <c r="D21" s="326" t="s">
        <v>381</v>
      </c>
      <c r="E21" s="324"/>
      <c r="F21" s="359">
        <v>64</v>
      </c>
      <c r="G21" s="360"/>
      <c r="H21" s="361">
        <v>43959</v>
      </c>
      <c r="I21" s="326" t="s">
        <v>208</v>
      </c>
      <c r="J21" s="324"/>
      <c r="K21" s="308"/>
      <c r="L21" s="308"/>
    </row>
    <row r="22" spans="1:15" ht="12.75" customHeight="1" x14ac:dyDescent="0.25">
      <c r="A22" s="308"/>
      <c r="B22" s="326">
        <v>2</v>
      </c>
      <c r="C22" s="324"/>
      <c r="D22" s="326" t="s">
        <v>381</v>
      </c>
      <c r="E22" s="324"/>
      <c r="F22" s="359">
        <v>256</v>
      </c>
      <c r="G22" s="360"/>
      <c r="H22" s="361">
        <v>43987</v>
      </c>
      <c r="I22" s="326" t="s">
        <v>208</v>
      </c>
      <c r="J22" s="324"/>
      <c r="K22" s="308"/>
      <c r="L22" s="308"/>
    </row>
    <row r="23" spans="1:15" x14ac:dyDescent="0.25">
      <c r="A23" s="308"/>
      <c r="B23" s="323"/>
      <c r="C23" s="324"/>
      <c r="D23" s="323" t="s">
        <v>15</v>
      </c>
      <c r="E23" s="324"/>
      <c r="F23" s="362">
        <f>F21+F22</f>
        <v>320</v>
      </c>
      <c r="G23" s="360"/>
      <c r="H23" s="325"/>
      <c r="I23" s="323"/>
      <c r="J23" s="324"/>
      <c r="K23" s="308"/>
      <c r="L23" s="308"/>
    </row>
    <row r="24" spans="1:15" ht="45.6" customHeight="1" x14ac:dyDescent="0.25">
      <c r="A24" s="308"/>
      <c r="B24" s="321" t="s">
        <v>382</v>
      </c>
      <c r="C24" s="322"/>
      <c r="D24" s="322"/>
      <c r="E24" s="322"/>
      <c r="F24" s="322"/>
      <c r="G24" s="322"/>
      <c r="H24" s="322"/>
      <c r="I24" s="322"/>
      <c r="J24" s="322"/>
      <c r="K24" s="308"/>
      <c r="L24" s="308"/>
    </row>
    <row r="25" spans="1:15" ht="12.75" customHeight="1" x14ac:dyDescent="0.25">
      <c r="A25" s="308"/>
      <c r="B25" s="323" t="s">
        <v>183</v>
      </c>
      <c r="C25" s="324"/>
      <c r="D25" s="323" t="s">
        <v>184</v>
      </c>
      <c r="E25" s="324"/>
      <c r="F25" s="323" t="s">
        <v>185</v>
      </c>
      <c r="G25" s="324"/>
      <c r="H25" s="325" t="s">
        <v>186</v>
      </c>
      <c r="I25" s="323" t="s">
        <v>376</v>
      </c>
      <c r="J25" s="324"/>
      <c r="K25" s="308"/>
      <c r="L25" s="308"/>
    </row>
    <row r="26" spans="1:15" ht="12.75" customHeight="1" x14ac:dyDescent="0.25">
      <c r="A26" s="308"/>
      <c r="B26" s="326">
        <v>1</v>
      </c>
      <c r="C26" s="324"/>
      <c r="D26" s="326" t="s">
        <v>383</v>
      </c>
      <c r="E26" s="324"/>
      <c r="F26" s="359">
        <v>190</v>
      </c>
      <c r="G26" s="360"/>
      <c r="H26" s="361">
        <v>43984</v>
      </c>
      <c r="I26" s="363" t="s">
        <v>384</v>
      </c>
      <c r="J26" s="363"/>
      <c r="K26" s="363"/>
      <c r="L26" s="363"/>
      <c r="M26" s="363"/>
    </row>
    <row r="27" spans="1:15" x14ac:dyDescent="0.25">
      <c r="A27" s="308"/>
      <c r="B27" s="323"/>
      <c r="C27" s="324"/>
      <c r="D27" s="323" t="s">
        <v>15</v>
      </c>
      <c r="E27" s="324"/>
      <c r="F27" s="362">
        <f>F26</f>
        <v>190</v>
      </c>
      <c r="G27" s="360"/>
      <c r="H27" s="325"/>
      <c r="I27" s="323"/>
      <c r="J27" s="324"/>
      <c r="K27" s="308"/>
      <c r="L27" s="308"/>
    </row>
    <row r="28" spans="1:15" x14ac:dyDescent="0.25">
      <c r="A28" s="308"/>
      <c r="B28" s="364"/>
      <c r="C28" s="365"/>
      <c r="D28" s="364"/>
      <c r="E28" s="365"/>
      <c r="F28" s="366"/>
      <c r="G28" s="365"/>
      <c r="H28" s="364"/>
      <c r="I28" s="364"/>
      <c r="J28" s="365"/>
      <c r="K28" s="308"/>
      <c r="L28" s="308"/>
    </row>
    <row r="29" spans="1:15" ht="12.6" customHeight="1" x14ac:dyDescent="0.25">
      <c r="A29" s="308"/>
      <c r="B29" s="308"/>
      <c r="C29" s="321" t="s">
        <v>252</v>
      </c>
      <c r="D29" s="322"/>
      <c r="E29" s="322"/>
      <c r="F29" s="322"/>
      <c r="G29" s="322"/>
      <c r="H29" s="322"/>
      <c r="I29" s="322"/>
      <c r="J29" s="322"/>
      <c r="K29" s="322"/>
      <c r="L29" s="308"/>
    </row>
    <row r="30" spans="1:15" x14ac:dyDescent="0.25">
      <c r="A30" s="308"/>
      <c r="B30" s="308"/>
      <c r="C30" s="323" t="s">
        <v>385</v>
      </c>
      <c r="D30" s="324"/>
      <c r="E30" s="323" t="s">
        <v>386</v>
      </c>
      <c r="F30" s="324"/>
      <c r="G30" s="323" t="s">
        <v>387</v>
      </c>
      <c r="H30" s="324"/>
      <c r="I30" s="325" t="s">
        <v>376</v>
      </c>
      <c r="J30" s="323"/>
      <c r="K30" s="324"/>
      <c r="L30" s="308"/>
    </row>
    <row r="31" spans="1:15" x14ac:dyDescent="0.25">
      <c r="A31" s="308"/>
      <c r="B31" s="308"/>
      <c r="C31" s="367"/>
      <c r="D31" s="326" t="s">
        <v>253</v>
      </c>
      <c r="E31" s="324"/>
      <c r="F31" s="359">
        <v>103.4</v>
      </c>
      <c r="G31" s="360"/>
      <c r="H31" s="361">
        <v>43929</v>
      </c>
      <c r="I31" s="326" t="s">
        <v>255</v>
      </c>
      <c r="J31" s="324"/>
      <c r="K31" s="367"/>
      <c r="L31" s="308"/>
    </row>
    <row r="32" spans="1:15" x14ac:dyDescent="0.25">
      <c r="A32" s="308"/>
      <c r="B32" s="308"/>
      <c r="C32" s="367"/>
      <c r="D32" s="323" t="s">
        <v>15</v>
      </c>
      <c r="E32" s="324"/>
      <c r="F32" s="368">
        <f>SUM(F31)</f>
        <v>103.4</v>
      </c>
      <c r="G32" s="368"/>
      <c r="H32" s="367"/>
      <c r="I32" s="367"/>
      <c r="J32" s="367"/>
      <c r="K32" s="367"/>
      <c r="L32" s="308"/>
    </row>
    <row r="33" spans="1:12" x14ac:dyDescent="0.25">
      <c r="A33" s="308"/>
      <c r="B33" s="308"/>
      <c r="C33" s="308"/>
      <c r="D33" s="369"/>
      <c r="E33" s="369"/>
      <c r="F33" s="369"/>
      <c r="G33" s="369"/>
      <c r="H33" s="369"/>
      <c r="I33" s="369"/>
      <c r="J33" s="369"/>
      <c r="K33" s="308"/>
      <c r="L33" s="308"/>
    </row>
    <row r="34" spans="1:12" x14ac:dyDescent="0.25">
      <c r="A34" s="308"/>
      <c r="B34" s="308"/>
      <c r="C34" s="308"/>
      <c r="D34" s="308"/>
      <c r="E34" s="308"/>
      <c r="F34" s="308"/>
      <c r="G34" s="308"/>
      <c r="H34" s="308"/>
      <c r="I34" s="308"/>
      <c r="J34" s="308"/>
      <c r="K34" s="308"/>
      <c r="L34" s="308"/>
    </row>
    <row r="35" spans="1:12" x14ac:dyDescent="0.25">
      <c r="A35" s="308"/>
      <c r="B35" s="308"/>
      <c r="C35" s="308"/>
      <c r="D35" s="370" t="s">
        <v>388</v>
      </c>
      <c r="E35" s="370"/>
      <c r="F35" s="370"/>
      <c r="G35" s="308"/>
      <c r="H35" s="308"/>
      <c r="I35" s="308"/>
      <c r="J35" s="308"/>
      <c r="K35" s="308"/>
      <c r="L35" s="308"/>
    </row>
    <row r="36" spans="1:12" x14ac:dyDescent="0.25">
      <c r="A36" s="367"/>
      <c r="B36" s="367"/>
      <c r="C36" s="323" t="s">
        <v>385</v>
      </c>
      <c r="D36" s="324"/>
      <c r="E36" s="323" t="s">
        <v>386</v>
      </c>
      <c r="F36" s="324"/>
      <c r="G36" s="323" t="s">
        <v>389</v>
      </c>
      <c r="H36" s="324"/>
      <c r="I36" s="325" t="s">
        <v>376</v>
      </c>
      <c r="J36" s="308"/>
      <c r="K36" s="308"/>
      <c r="L36" s="308"/>
    </row>
    <row r="37" spans="1:12" x14ac:dyDescent="0.25">
      <c r="A37" s="367"/>
      <c r="B37" s="367"/>
      <c r="C37" s="367"/>
      <c r="D37" s="371" t="s">
        <v>388</v>
      </c>
      <c r="E37" s="367"/>
      <c r="F37" s="372">
        <v>910</v>
      </c>
      <c r="G37" s="367"/>
      <c r="H37" s="373">
        <v>43929</v>
      </c>
      <c r="I37" s="371" t="s">
        <v>390</v>
      </c>
      <c r="J37" s="308"/>
      <c r="K37" s="308"/>
      <c r="L37" s="308"/>
    </row>
    <row r="38" spans="1:12" x14ac:dyDescent="0.25">
      <c r="A38" s="367"/>
      <c r="B38" s="367"/>
      <c r="C38" s="367"/>
      <c r="D38" s="371" t="s">
        <v>388</v>
      </c>
      <c r="E38" s="367"/>
      <c r="F38" s="372">
        <v>910</v>
      </c>
      <c r="G38" s="367"/>
      <c r="H38" s="373">
        <v>43929</v>
      </c>
      <c r="I38" s="371" t="s">
        <v>390</v>
      </c>
      <c r="J38" s="308"/>
      <c r="K38" s="308"/>
      <c r="L38" s="308"/>
    </row>
    <row r="39" spans="1:12" x14ac:dyDescent="0.25">
      <c r="A39" s="367"/>
      <c r="B39" s="367"/>
      <c r="C39" s="367"/>
      <c r="D39" s="371" t="s">
        <v>388</v>
      </c>
      <c r="E39" s="367"/>
      <c r="F39" s="372">
        <v>910</v>
      </c>
      <c r="G39" s="367"/>
      <c r="H39" s="373">
        <v>43929</v>
      </c>
      <c r="I39" s="371" t="s">
        <v>390</v>
      </c>
      <c r="J39" s="308"/>
      <c r="K39" s="308"/>
      <c r="L39" s="308"/>
    </row>
    <row r="40" spans="1:12" x14ac:dyDescent="0.25">
      <c r="A40" s="367"/>
      <c r="B40" s="367"/>
      <c r="C40" s="367"/>
      <c r="D40" s="371" t="s">
        <v>388</v>
      </c>
      <c r="E40" s="367"/>
      <c r="F40" s="372">
        <v>910</v>
      </c>
      <c r="G40" s="367"/>
      <c r="H40" s="373">
        <v>43970</v>
      </c>
      <c r="I40" s="371" t="s">
        <v>390</v>
      </c>
      <c r="J40" s="308"/>
      <c r="K40" s="308"/>
      <c r="L40" s="308"/>
    </row>
    <row r="41" spans="1:12" x14ac:dyDescent="0.25">
      <c r="A41" s="367"/>
      <c r="B41" s="367"/>
      <c r="C41" s="367"/>
      <c r="D41" s="371" t="s">
        <v>391</v>
      </c>
      <c r="E41" s="367"/>
      <c r="F41" s="372">
        <v>910</v>
      </c>
      <c r="G41" s="367"/>
      <c r="H41" s="373">
        <v>43994</v>
      </c>
      <c r="I41" s="371" t="s">
        <v>390</v>
      </c>
      <c r="J41" s="308"/>
      <c r="K41" s="308"/>
      <c r="L41" s="308"/>
    </row>
    <row r="42" spans="1:12" x14ac:dyDescent="0.25">
      <c r="A42" s="367"/>
      <c r="B42" s="367"/>
      <c r="C42" s="367"/>
      <c r="D42" s="323" t="s">
        <v>15</v>
      </c>
      <c r="E42" s="324"/>
      <c r="F42" s="374">
        <f>SUM(F37:F41)</f>
        <v>4550</v>
      </c>
      <c r="G42" s="375"/>
      <c r="H42" s="367"/>
      <c r="I42" s="367"/>
      <c r="J42" s="308"/>
      <c r="K42" s="308"/>
      <c r="L42" s="308"/>
    </row>
    <row r="43" spans="1:12" x14ac:dyDescent="0.25">
      <c r="A43" s="308"/>
      <c r="B43" s="308"/>
      <c r="C43" s="308"/>
      <c r="D43" s="308"/>
      <c r="E43" s="308"/>
      <c r="F43" s="308"/>
      <c r="G43" s="308"/>
      <c r="H43" s="308"/>
      <c r="I43" s="308"/>
      <c r="J43" s="308"/>
      <c r="K43" s="308"/>
      <c r="L43" s="308"/>
    </row>
    <row r="44" spans="1:12" x14ac:dyDescent="0.25">
      <c r="A44" s="308"/>
      <c r="B44" s="308"/>
      <c r="C44" s="308"/>
      <c r="D44" s="308"/>
      <c r="E44" s="308"/>
      <c r="F44" s="308"/>
      <c r="G44" s="308"/>
      <c r="H44" s="308"/>
      <c r="I44" s="308"/>
      <c r="J44" s="308"/>
      <c r="K44" s="308"/>
      <c r="L44" s="308"/>
    </row>
    <row r="45" spans="1:12" x14ac:dyDescent="0.25">
      <c r="A45" s="308"/>
      <c r="B45" s="308"/>
      <c r="C45" s="308"/>
      <c r="D45" s="308"/>
      <c r="E45" s="308"/>
      <c r="F45" s="308"/>
      <c r="G45" s="308"/>
      <c r="H45" s="308"/>
      <c r="I45" s="308"/>
      <c r="J45" s="308"/>
      <c r="K45" s="308"/>
      <c r="L45" s="308"/>
    </row>
    <row r="46" spans="1:12" x14ac:dyDescent="0.25">
      <c r="A46" s="308"/>
      <c r="B46" s="308"/>
      <c r="C46" s="321" t="s">
        <v>237</v>
      </c>
      <c r="D46" s="322"/>
      <c r="E46" s="322"/>
      <c r="F46" s="322"/>
      <c r="G46" s="322"/>
      <c r="H46" s="322"/>
      <c r="I46" s="322"/>
      <c r="J46" s="322"/>
      <c r="K46" s="322"/>
      <c r="L46" s="308"/>
    </row>
    <row r="47" spans="1:12" x14ac:dyDescent="0.25">
      <c r="A47" s="308"/>
      <c r="B47" s="308"/>
      <c r="C47" s="323" t="s">
        <v>385</v>
      </c>
      <c r="D47" s="324"/>
      <c r="E47" s="323" t="s">
        <v>386</v>
      </c>
      <c r="F47" s="324"/>
      <c r="G47" s="323" t="s">
        <v>392</v>
      </c>
      <c r="H47" s="324"/>
      <c r="I47" s="325" t="s">
        <v>376</v>
      </c>
      <c r="J47" s="308"/>
      <c r="K47" s="308"/>
      <c r="L47" s="308"/>
    </row>
    <row r="48" spans="1:12" x14ac:dyDescent="0.25">
      <c r="A48" s="308"/>
      <c r="B48" s="308"/>
      <c r="C48" s="367"/>
      <c r="D48" s="371" t="s">
        <v>393</v>
      </c>
      <c r="E48" s="367"/>
      <c r="F48" s="372">
        <v>17.600000000000001</v>
      </c>
      <c r="G48" s="367"/>
      <c r="H48" s="376">
        <v>43984</v>
      </c>
      <c r="I48" s="371" t="s">
        <v>394</v>
      </c>
      <c r="J48" s="308"/>
      <c r="K48" s="308"/>
      <c r="L48" s="308"/>
    </row>
    <row r="49" spans="1:12" x14ac:dyDescent="0.25">
      <c r="A49" s="308"/>
      <c r="B49" s="308"/>
      <c r="C49" s="367"/>
      <c r="D49" s="371" t="s">
        <v>393</v>
      </c>
      <c r="E49" s="367"/>
      <c r="F49" s="372">
        <v>5.0999999999999996</v>
      </c>
      <c r="G49" s="367"/>
      <c r="H49" s="376">
        <v>43984</v>
      </c>
      <c r="I49" s="371" t="s">
        <v>394</v>
      </c>
      <c r="J49" s="308"/>
      <c r="K49" s="308"/>
      <c r="L49" s="308"/>
    </row>
    <row r="50" spans="1:12" x14ac:dyDescent="0.25">
      <c r="A50" s="308"/>
      <c r="B50" s="308"/>
      <c r="C50" s="367"/>
      <c r="D50" s="371" t="s">
        <v>393</v>
      </c>
      <c r="E50" s="367"/>
      <c r="F50" s="372">
        <v>5.0999999999999996</v>
      </c>
      <c r="G50" s="367"/>
      <c r="H50" s="376">
        <v>43984</v>
      </c>
      <c r="I50" s="371" t="s">
        <v>394</v>
      </c>
      <c r="J50" s="308"/>
      <c r="K50" s="308"/>
      <c r="L50" s="308"/>
    </row>
    <row r="51" spans="1:12" x14ac:dyDescent="0.25">
      <c r="A51" s="308"/>
      <c r="B51" s="308"/>
      <c r="C51" s="367"/>
      <c r="D51" s="371" t="s">
        <v>393</v>
      </c>
      <c r="E51" s="367"/>
      <c r="F51" s="372">
        <v>9.4</v>
      </c>
      <c r="G51" s="367"/>
      <c r="H51" s="376">
        <v>43984</v>
      </c>
      <c r="I51" s="371" t="s">
        <v>394</v>
      </c>
      <c r="J51" s="308"/>
      <c r="K51" s="308"/>
      <c r="L51" s="308"/>
    </row>
    <row r="52" spans="1:12" x14ac:dyDescent="0.25">
      <c r="A52" s="308"/>
      <c r="B52" s="308"/>
      <c r="C52" s="367"/>
      <c r="D52" s="371" t="s">
        <v>393</v>
      </c>
      <c r="E52" s="367"/>
      <c r="F52" s="372">
        <v>6.8</v>
      </c>
      <c r="G52" s="367"/>
      <c r="H52" s="376">
        <v>43984</v>
      </c>
      <c r="I52" s="371" t="s">
        <v>394</v>
      </c>
      <c r="J52" s="308"/>
      <c r="K52" s="308"/>
      <c r="L52" s="308"/>
    </row>
    <row r="53" spans="1:12" x14ac:dyDescent="0.25">
      <c r="A53" s="308"/>
      <c r="B53" s="308"/>
      <c r="C53" s="367"/>
      <c r="D53" s="371" t="s">
        <v>393</v>
      </c>
      <c r="E53" s="367"/>
      <c r="F53" s="372">
        <v>4.4000000000000004</v>
      </c>
      <c r="G53" s="367"/>
      <c r="H53" s="376">
        <v>43984</v>
      </c>
      <c r="I53" s="371" t="s">
        <v>394</v>
      </c>
      <c r="J53" s="308"/>
      <c r="K53" s="308"/>
      <c r="L53" s="308"/>
    </row>
    <row r="54" spans="1:12" x14ac:dyDescent="0.25">
      <c r="A54" s="308"/>
      <c r="B54" s="308"/>
      <c r="C54" s="367"/>
      <c r="D54" s="323" t="s">
        <v>15</v>
      </c>
      <c r="E54" s="324"/>
      <c r="F54" s="374">
        <f>SUM(F48:F53)</f>
        <v>48.4</v>
      </c>
      <c r="G54" s="375"/>
      <c r="H54" s="367"/>
      <c r="I54" s="367"/>
      <c r="J54" s="308"/>
      <c r="K54" s="308"/>
      <c r="L54" s="308"/>
    </row>
    <row r="55" spans="1:12" x14ac:dyDescent="0.25">
      <c r="A55" s="308"/>
      <c r="B55" s="308"/>
      <c r="C55" s="308"/>
      <c r="D55" s="308"/>
      <c r="E55" s="308"/>
      <c r="F55" s="308"/>
      <c r="G55" s="308"/>
      <c r="H55" s="308"/>
      <c r="I55" s="308"/>
      <c r="J55" s="308"/>
      <c r="K55" s="308"/>
      <c r="L55" s="308"/>
    </row>
    <row r="56" spans="1:12" x14ac:dyDescent="0.25">
      <c r="A56" s="308"/>
      <c r="B56" s="308"/>
      <c r="C56" s="308"/>
      <c r="D56" s="308"/>
      <c r="E56" s="308"/>
      <c r="F56" s="308"/>
      <c r="G56" s="308"/>
      <c r="H56" s="308"/>
      <c r="I56" s="308"/>
      <c r="J56" s="308"/>
      <c r="K56" s="308"/>
      <c r="L56" s="308"/>
    </row>
    <row r="57" spans="1:12" x14ac:dyDescent="0.25">
      <c r="A57" s="308"/>
      <c r="B57" s="308"/>
      <c r="C57" s="308"/>
      <c r="D57" s="377" t="s">
        <v>395</v>
      </c>
      <c r="E57" s="308"/>
      <c r="F57" s="308"/>
      <c r="G57" s="308"/>
      <c r="H57" s="308"/>
      <c r="I57" s="308"/>
      <c r="J57" s="308"/>
      <c r="K57" s="308"/>
      <c r="L57" s="308"/>
    </row>
    <row r="58" spans="1:12" x14ac:dyDescent="0.25">
      <c r="A58" s="367"/>
      <c r="B58" s="367"/>
      <c r="C58" s="323" t="s">
        <v>385</v>
      </c>
      <c r="D58" s="324"/>
      <c r="E58" s="323" t="s">
        <v>386</v>
      </c>
      <c r="F58" s="324"/>
      <c r="G58" s="323" t="s">
        <v>392</v>
      </c>
      <c r="H58" s="324"/>
      <c r="I58" s="325" t="s">
        <v>376</v>
      </c>
      <c r="J58" s="308"/>
      <c r="K58" s="308"/>
      <c r="L58" s="308"/>
    </row>
    <row r="59" spans="1:12" x14ac:dyDescent="0.25">
      <c r="A59" s="367"/>
      <c r="B59" s="367"/>
      <c r="C59" s="367"/>
      <c r="D59" s="371" t="s">
        <v>396</v>
      </c>
      <c r="E59" s="367"/>
      <c r="F59" s="372">
        <v>90</v>
      </c>
      <c r="G59" s="367"/>
      <c r="H59" s="376">
        <v>43935</v>
      </c>
      <c r="I59" s="371" t="s">
        <v>397</v>
      </c>
      <c r="J59" s="308"/>
      <c r="K59" s="308"/>
      <c r="L59" s="308"/>
    </row>
    <row r="60" spans="1:12" x14ac:dyDescent="0.25">
      <c r="A60" s="367"/>
      <c r="B60" s="367"/>
      <c r="C60" s="367"/>
      <c r="D60" s="371" t="s">
        <v>396</v>
      </c>
      <c r="E60" s="367"/>
      <c r="F60" s="372">
        <v>90</v>
      </c>
      <c r="G60" s="367"/>
      <c r="H60" s="376">
        <v>43935</v>
      </c>
      <c r="I60" s="371" t="s">
        <v>397</v>
      </c>
      <c r="J60" s="308"/>
      <c r="K60" s="308"/>
      <c r="L60" s="308"/>
    </row>
    <row r="61" spans="1:12" x14ac:dyDescent="0.25">
      <c r="A61" s="367"/>
      <c r="B61" s="367"/>
      <c r="C61" s="367"/>
      <c r="D61" s="371" t="s">
        <v>396</v>
      </c>
      <c r="E61" s="367"/>
      <c r="F61" s="372">
        <v>90</v>
      </c>
      <c r="G61" s="367"/>
      <c r="H61" s="376">
        <v>43935</v>
      </c>
      <c r="I61" s="371" t="s">
        <v>397</v>
      </c>
      <c r="J61" s="308"/>
      <c r="K61" s="308"/>
      <c r="L61" s="308"/>
    </row>
    <row r="62" spans="1:12" x14ac:dyDescent="0.25">
      <c r="A62" s="367"/>
      <c r="B62" s="367"/>
      <c r="C62" s="367"/>
      <c r="D62" s="371" t="s">
        <v>396</v>
      </c>
      <c r="E62" s="367"/>
      <c r="F62" s="372">
        <v>90</v>
      </c>
      <c r="G62" s="367"/>
      <c r="H62" s="376">
        <v>43959</v>
      </c>
      <c r="I62" s="371" t="s">
        <v>397</v>
      </c>
      <c r="J62" s="308"/>
      <c r="K62" s="308"/>
      <c r="L62" s="308"/>
    </row>
    <row r="63" spans="1:12" x14ac:dyDescent="0.25">
      <c r="A63" s="367"/>
      <c r="B63" s="367"/>
      <c r="C63" s="367"/>
      <c r="D63" s="371" t="s">
        <v>396</v>
      </c>
      <c r="E63" s="367"/>
      <c r="F63" s="372">
        <v>90</v>
      </c>
      <c r="G63" s="367"/>
      <c r="H63" s="376">
        <v>43994</v>
      </c>
      <c r="I63" s="371" t="s">
        <v>397</v>
      </c>
      <c r="J63" s="308"/>
      <c r="K63" s="308"/>
      <c r="L63" s="308"/>
    </row>
    <row r="64" spans="1:12" x14ac:dyDescent="0.25">
      <c r="A64" s="367"/>
      <c r="B64" s="367"/>
      <c r="C64" s="367"/>
      <c r="D64" s="323" t="s">
        <v>15</v>
      </c>
      <c r="E64" s="324"/>
      <c r="F64" s="374">
        <f>SUM(F59:F63)</f>
        <v>450</v>
      </c>
      <c r="G64" s="375"/>
      <c r="H64" s="367"/>
      <c r="I64" s="367"/>
      <c r="J64" s="308"/>
      <c r="K64" s="308"/>
      <c r="L64" s="308"/>
    </row>
    <row r="68" spans="4:6" x14ac:dyDescent="0.25">
      <c r="D68" s="378" t="s">
        <v>247</v>
      </c>
      <c r="E68" s="378"/>
      <c r="F68" s="379">
        <f>F18</f>
        <v>10946.16</v>
      </c>
    </row>
    <row r="69" spans="4:6" x14ac:dyDescent="0.25">
      <c r="D69" s="378" t="s">
        <v>248</v>
      </c>
      <c r="E69" s="378"/>
      <c r="F69" s="379">
        <f>F23+F27+F42+F54+F64</f>
        <v>5558.4</v>
      </c>
    </row>
    <row r="70" spans="4:6" x14ac:dyDescent="0.25">
      <c r="D70" s="378" t="s">
        <v>370</v>
      </c>
      <c r="E70" s="378"/>
      <c r="F70" s="379">
        <v>103.04</v>
      </c>
    </row>
    <row r="71" spans="4:6" x14ac:dyDescent="0.25">
      <c r="D71" s="378" t="s">
        <v>249</v>
      </c>
      <c r="E71" s="378"/>
      <c r="F71" s="379">
        <f>SUM(F68:F70)</f>
        <v>16607.599999999999</v>
      </c>
    </row>
    <row r="73" spans="4:6" x14ac:dyDescent="0.25">
      <c r="F73" s="195"/>
    </row>
    <row r="74" spans="4:6" x14ac:dyDescent="0.25">
      <c r="D74" s="195"/>
    </row>
  </sheetData>
  <mergeCells count="67">
    <mergeCell ref="C58:D58"/>
    <mergeCell ref="E58:F58"/>
    <mergeCell ref="G58:H58"/>
    <mergeCell ref="D64:E64"/>
    <mergeCell ref="D42:E42"/>
    <mergeCell ref="C46:K46"/>
    <mergeCell ref="C47:D47"/>
    <mergeCell ref="E47:F47"/>
    <mergeCell ref="G47:H47"/>
    <mergeCell ref="D54:E54"/>
    <mergeCell ref="D31:E31"/>
    <mergeCell ref="F31:G31"/>
    <mergeCell ref="I31:J31"/>
    <mergeCell ref="D32:E32"/>
    <mergeCell ref="C36:D36"/>
    <mergeCell ref="E36:F36"/>
    <mergeCell ref="G36:H36"/>
    <mergeCell ref="B27:C27"/>
    <mergeCell ref="D27:E27"/>
    <mergeCell ref="F27:G27"/>
    <mergeCell ref="I27:J27"/>
    <mergeCell ref="C29:K29"/>
    <mergeCell ref="C30:D30"/>
    <mergeCell ref="E30:F30"/>
    <mergeCell ref="G30:H30"/>
    <mergeCell ref="J30:K30"/>
    <mergeCell ref="B24:J24"/>
    <mergeCell ref="B25:C25"/>
    <mergeCell ref="D25:E25"/>
    <mergeCell ref="F25:G25"/>
    <mergeCell ref="I25:J25"/>
    <mergeCell ref="B26:C26"/>
    <mergeCell ref="D26:E26"/>
    <mergeCell ref="F26:G26"/>
    <mergeCell ref="I26:M26"/>
    <mergeCell ref="B22:C22"/>
    <mergeCell ref="D22:E22"/>
    <mergeCell ref="F22:G22"/>
    <mergeCell ref="I22:J22"/>
    <mergeCell ref="B23:C23"/>
    <mergeCell ref="D23:E23"/>
    <mergeCell ref="F23:G23"/>
    <mergeCell ref="I23:J23"/>
    <mergeCell ref="B19:J19"/>
    <mergeCell ref="B20:C20"/>
    <mergeCell ref="D20:E20"/>
    <mergeCell ref="F20:G20"/>
    <mergeCell ref="I20:J20"/>
    <mergeCell ref="B21:C21"/>
    <mergeCell ref="D21:E21"/>
    <mergeCell ref="F21:G21"/>
    <mergeCell ref="I21:J21"/>
    <mergeCell ref="I15:J15"/>
    <mergeCell ref="I16:J16"/>
    <mergeCell ref="I17:J17"/>
    <mergeCell ref="B18:C18"/>
    <mergeCell ref="D18:E18"/>
    <mergeCell ref="F18:G18"/>
    <mergeCell ref="I18:J18"/>
    <mergeCell ref="C3:D3"/>
    <mergeCell ref="C5:D5"/>
    <mergeCell ref="C7:D7"/>
    <mergeCell ref="B13:J13"/>
    <mergeCell ref="B14:C14"/>
    <mergeCell ref="D14:E14"/>
    <mergeCell ref="F14:G14"/>
    <mergeCell ref="I14:J1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6"/>
  <sheetViews>
    <sheetView view="pageBreakPreview" zoomScale="60" zoomScaleNormal="75" workbookViewId="0">
      <selection activeCell="L202" sqref="L202"/>
    </sheetView>
  </sheetViews>
  <sheetFormatPr defaultRowHeight="26.25" x14ac:dyDescent="0.4"/>
  <cols>
    <col min="1" max="1" width="15.5703125" style="46" customWidth="1"/>
    <col min="2" max="2" width="29.28515625" style="46" customWidth="1"/>
    <col min="3" max="3" width="27.85546875" style="46" customWidth="1"/>
    <col min="4" max="4" width="26.28515625" style="46" customWidth="1"/>
    <col min="5" max="5" width="26" style="46" customWidth="1"/>
    <col min="6" max="6" width="24.5703125" style="46" customWidth="1"/>
    <col min="7" max="7" width="25" style="46" customWidth="1"/>
    <col min="8" max="8" width="25.5703125" style="46" customWidth="1"/>
    <col min="9" max="9" width="26.28515625" style="46" customWidth="1"/>
    <col min="10" max="10" width="22.42578125" style="46" customWidth="1"/>
    <col min="11" max="12" width="13.5703125" style="46" customWidth="1"/>
    <col min="13" max="14" width="9.140625" style="46"/>
    <col min="15" max="15" width="9.140625" style="46" customWidth="1"/>
    <col min="16" max="16" width="12.85546875" style="46" customWidth="1"/>
    <col min="17" max="17" width="22" style="46" customWidth="1"/>
    <col min="18" max="18" width="30.28515625" style="46" customWidth="1"/>
    <col min="19" max="19" width="25.140625" style="46" customWidth="1"/>
    <col min="20" max="16384" width="9.140625" style="46"/>
  </cols>
  <sheetData>
    <row r="1" spans="1:18" ht="90" x14ac:dyDescent="1.1499999999999999">
      <c r="A1" s="232" t="s">
        <v>160</v>
      </c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</row>
    <row r="2" spans="1:18" x14ac:dyDescent="0.4">
      <c r="A2" s="47"/>
    </row>
    <row r="3" spans="1:18" ht="50.25" x14ac:dyDescent="0.7">
      <c r="A3" s="48" t="s">
        <v>54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</row>
    <row r="4" spans="1:18" ht="50.25" x14ac:dyDescent="0.7">
      <c r="A4" s="48" t="s">
        <v>55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</row>
    <row r="5" spans="1:18" ht="50.25" x14ac:dyDescent="0.7">
      <c r="A5" s="48" t="s">
        <v>56</v>
      </c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</row>
    <row r="6" spans="1:18" ht="50.25" x14ac:dyDescent="0.7">
      <c r="A6" s="48" t="s">
        <v>76</v>
      </c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</row>
    <row r="7" spans="1:18" ht="50.25" x14ac:dyDescent="0.7">
      <c r="A7" s="48" t="s">
        <v>77</v>
      </c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</row>
    <row r="8" spans="1:18" ht="50.25" x14ac:dyDescent="0.7">
      <c r="A8" s="48" t="s">
        <v>175</v>
      </c>
      <c r="B8" s="48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</row>
    <row r="9" spans="1:18" ht="41.25" customHeight="1" x14ac:dyDescent="0.4">
      <c r="A9" s="233" t="s">
        <v>57</v>
      </c>
      <c r="B9" s="233"/>
      <c r="C9" s="233"/>
      <c r="D9" s="233"/>
      <c r="E9" s="233"/>
      <c r="F9" s="233"/>
      <c r="G9" s="233"/>
      <c r="H9" s="233"/>
      <c r="I9" s="233"/>
      <c r="J9" s="233"/>
      <c r="K9" s="233"/>
      <c r="L9" s="233"/>
      <c r="M9" s="233"/>
      <c r="N9" s="233"/>
    </row>
    <row r="10" spans="1:18" ht="59.25" customHeight="1" x14ac:dyDescent="0.4">
      <c r="A10" s="233"/>
      <c r="B10" s="233"/>
      <c r="C10" s="233"/>
      <c r="D10" s="233"/>
      <c r="E10" s="233"/>
      <c r="F10" s="233"/>
      <c r="G10" s="233"/>
      <c r="H10" s="233"/>
      <c r="I10" s="233"/>
      <c r="J10" s="233"/>
      <c r="K10" s="233"/>
      <c r="L10" s="233"/>
      <c r="M10" s="233"/>
      <c r="N10" s="233"/>
    </row>
    <row r="11" spans="1:18" ht="50.25" x14ac:dyDescent="0.7">
      <c r="A11" s="49"/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</row>
    <row r="12" spans="1:18" x14ac:dyDescent="0.4">
      <c r="A12" s="229"/>
      <c r="B12" s="229"/>
      <c r="C12" s="229"/>
      <c r="D12" s="229"/>
      <c r="E12" s="229"/>
      <c r="F12" s="229"/>
      <c r="G12" s="229"/>
      <c r="H12" s="229"/>
      <c r="I12" s="229"/>
      <c r="J12" s="229"/>
      <c r="K12" s="229"/>
      <c r="L12" s="229"/>
      <c r="M12" s="229"/>
      <c r="N12" s="229"/>
    </row>
    <row r="13" spans="1:18" x14ac:dyDescent="0.4">
      <c r="A13" s="229"/>
      <c r="B13" s="229"/>
      <c r="C13" s="229"/>
      <c r="D13" s="229"/>
      <c r="E13" s="229"/>
      <c r="F13" s="229"/>
      <c r="G13" s="229"/>
      <c r="H13" s="229"/>
      <c r="I13" s="229"/>
      <c r="J13" s="229"/>
      <c r="K13" s="229"/>
      <c r="L13" s="229"/>
      <c r="M13" s="229"/>
      <c r="N13" s="229"/>
    </row>
    <row r="14" spans="1:18" ht="33" x14ac:dyDescent="0.45">
      <c r="A14" s="50"/>
      <c r="B14" s="50"/>
      <c r="C14" s="50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R14" s="54"/>
    </row>
    <row r="15" spans="1:18" ht="33" x14ac:dyDescent="0.45">
      <c r="A15" s="50"/>
      <c r="B15" s="50"/>
      <c r="C15" s="50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</row>
    <row r="16" spans="1:18" ht="35.25" x14ac:dyDescent="0.5">
      <c r="A16" s="51" t="s">
        <v>58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</row>
    <row r="17" spans="1:19" ht="35.25" x14ac:dyDescent="0.5">
      <c r="A17" s="234" t="s">
        <v>59</v>
      </c>
      <c r="B17" s="234"/>
      <c r="C17" s="234"/>
      <c r="D17" s="234"/>
      <c r="E17" s="234"/>
      <c r="F17" s="234"/>
      <c r="G17" s="234"/>
      <c r="H17" s="234"/>
      <c r="I17" s="234"/>
      <c r="J17" s="234"/>
      <c r="K17" s="234"/>
      <c r="L17" s="234"/>
      <c r="M17" s="234"/>
      <c r="N17" s="234"/>
      <c r="R17" s="62"/>
    </row>
    <row r="18" spans="1:19" ht="35.25" x14ac:dyDescent="0.5">
      <c r="A18" s="53" t="s">
        <v>60</v>
      </c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R18" s="54"/>
    </row>
    <row r="19" spans="1:19" x14ac:dyDescent="0.4">
      <c r="A19" s="235"/>
      <c r="B19" s="235"/>
      <c r="C19" s="235"/>
      <c r="D19" s="235"/>
      <c r="E19" s="235"/>
      <c r="F19" s="235"/>
      <c r="G19" s="235"/>
      <c r="H19" s="235"/>
      <c r="I19" s="235"/>
      <c r="J19" s="235"/>
      <c r="K19" s="235"/>
      <c r="L19" s="235"/>
      <c r="M19" s="235"/>
      <c r="N19" s="235"/>
    </row>
    <row r="20" spans="1:19" x14ac:dyDescent="0.4">
      <c r="A20" s="235"/>
      <c r="B20" s="235"/>
      <c r="C20" s="235"/>
      <c r="D20" s="235"/>
      <c r="E20" s="235"/>
      <c r="F20" s="235"/>
      <c r="G20" s="235"/>
      <c r="H20" s="235"/>
      <c r="I20" s="235"/>
      <c r="J20" s="235"/>
      <c r="K20" s="235"/>
      <c r="L20" s="235"/>
      <c r="M20" s="235"/>
      <c r="N20" s="235"/>
      <c r="R20" s="55"/>
    </row>
    <row r="21" spans="1:19" x14ac:dyDescent="0.4">
      <c r="A21" s="235"/>
      <c r="B21" s="235"/>
      <c r="C21" s="235"/>
      <c r="D21" s="235"/>
      <c r="E21" s="235"/>
      <c r="F21" s="235"/>
      <c r="G21" s="235"/>
      <c r="H21" s="235"/>
      <c r="I21" s="235"/>
      <c r="J21" s="235"/>
      <c r="K21" s="235"/>
      <c r="L21" s="235"/>
      <c r="M21" s="235"/>
      <c r="N21" s="235"/>
      <c r="R21" s="56"/>
    </row>
    <row r="22" spans="1:19" x14ac:dyDescent="0.4">
      <c r="A22" s="235"/>
      <c r="B22" s="235"/>
      <c r="C22" s="235"/>
      <c r="D22" s="235"/>
      <c r="E22" s="235"/>
      <c r="F22" s="235"/>
      <c r="G22" s="235"/>
      <c r="H22" s="235"/>
      <c r="I22" s="235"/>
      <c r="J22" s="235"/>
      <c r="K22" s="235"/>
      <c r="L22" s="235"/>
      <c r="M22" s="235"/>
      <c r="N22" s="235"/>
    </row>
    <row r="23" spans="1:19" x14ac:dyDescent="0.4">
      <c r="A23" s="235"/>
      <c r="B23" s="235"/>
      <c r="C23" s="235"/>
      <c r="D23" s="235"/>
      <c r="E23" s="235"/>
      <c r="F23" s="235"/>
      <c r="G23" s="235"/>
      <c r="H23" s="235"/>
      <c r="I23" s="235"/>
      <c r="J23" s="235"/>
      <c r="K23" s="235"/>
      <c r="L23" s="235"/>
      <c r="M23" s="235"/>
      <c r="N23" s="235"/>
    </row>
    <row r="24" spans="1:19" x14ac:dyDescent="0.4">
      <c r="A24" s="235"/>
      <c r="B24" s="235"/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</row>
    <row r="25" spans="1:19" x14ac:dyDescent="0.4">
      <c r="A25" s="235"/>
      <c r="B25" s="235"/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R25" s="57"/>
    </row>
    <row r="26" spans="1:19" x14ac:dyDescent="0.4">
      <c r="A26" s="235"/>
      <c r="B26" s="235"/>
      <c r="C26" s="235"/>
      <c r="D26" s="235"/>
      <c r="E26" s="235"/>
      <c r="F26" s="235"/>
      <c r="G26" s="235"/>
      <c r="H26" s="235"/>
      <c r="I26" s="235"/>
      <c r="J26" s="235"/>
      <c r="K26" s="235"/>
      <c r="L26" s="235"/>
      <c r="M26" s="235"/>
      <c r="N26" s="235"/>
      <c r="R26" s="57"/>
    </row>
    <row r="27" spans="1:19" x14ac:dyDescent="0.4">
      <c r="A27" s="235"/>
      <c r="B27" s="235"/>
      <c r="C27" s="235"/>
      <c r="D27" s="235"/>
      <c r="E27" s="235"/>
      <c r="F27" s="235"/>
      <c r="G27" s="235"/>
      <c r="H27" s="235"/>
      <c r="I27" s="235"/>
      <c r="J27" s="235"/>
      <c r="K27" s="235"/>
      <c r="L27" s="235"/>
      <c r="M27" s="235"/>
      <c r="N27" s="235"/>
      <c r="R27" s="58"/>
    </row>
    <row r="28" spans="1:19" x14ac:dyDescent="0.4">
      <c r="A28" s="235"/>
      <c r="B28" s="235"/>
      <c r="C28" s="235"/>
      <c r="D28" s="235"/>
      <c r="E28" s="235"/>
      <c r="F28" s="235"/>
      <c r="G28" s="235"/>
      <c r="H28" s="235"/>
      <c r="I28" s="235"/>
      <c r="J28" s="235"/>
      <c r="K28" s="235"/>
      <c r="L28" s="235"/>
      <c r="M28" s="235"/>
      <c r="N28" s="235"/>
      <c r="R28" s="59"/>
    </row>
    <row r="29" spans="1:19" x14ac:dyDescent="0.4">
      <c r="A29" s="235"/>
      <c r="B29" s="235"/>
      <c r="C29" s="235"/>
      <c r="D29" s="235"/>
      <c r="E29" s="235"/>
      <c r="F29" s="235"/>
      <c r="G29" s="235"/>
      <c r="H29" s="235"/>
      <c r="I29" s="235"/>
      <c r="J29" s="235"/>
      <c r="K29" s="235"/>
      <c r="L29" s="235"/>
      <c r="M29" s="235"/>
      <c r="N29" s="235"/>
      <c r="R29" s="57"/>
      <c r="S29" s="54"/>
    </row>
    <row r="30" spans="1:19" x14ac:dyDescent="0.4">
      <c r="A30" s="235"/>
      <c r="B30" s="235"/>
      <c r="C30" s="235"/>
      <c r="D30" s="235"/>
      <c r="E30" s="235"/>
      <c r="F30" s="235"/>
      <c r="G30" s="235"/>
      <c r="H30" s="235"/>
      <c r="I30" s="235"/>
      <c r="J30" s="235"/>
      <c r="K30" s="235"/>
      <c r="L30" s="235"/>
      <c r="M30" s="235"/>
      <c r="N30" s="235"/>
      <c r="R30" s="59"/>
      <c r="S30" s="54"/>
    </row>
    <row r="31" spans="1:19" ht="35.25" x14ac:dyDescent="0.5">
      <c r="A31" s="52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R31" s="58"/>
      <c r="S31" s="54"/>
    </row>
    <row r="32" spans="1:19" ht="35.25" x14ac:dyDescent="0.5">
      <c r="A32" s="52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R32" s="57"/>
    </row>
    <row r="33" spans="1:19" ht="45.75" x14ac:dyDescent="0.65">
      <c r="A33" s="61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R33" s="62"/>
    </row>
    <row r="34" spans="1:19" ht="45.75" x14ac:dyDescent="0.65">
      <c r="A34" s="61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R34" s="62"/>
    </row>
    <row r="35" spans="1:19" ht="45.75" x14ac:dyDescent="0.65">
      <c r="A35" s="61" t="s">
        <v>61</v>
      </c>
      <c r="B35" s="60"/>
      <c r="C35" s="60"/>
      <c r="D35" s="60"/>
      <c r="E35" s="63"/>
      <c r="F35" s="63"/>
      <c r="G35" s="63"/>
      <c r="H35" s="63"/>
      <c r="I35" s="63"/>
      <c r="J35" s="63"/>
      <c r="K35" s="63"/>
      <c r="L35" s="63"/>
      <c r="M35" s="63"/>
      <c r="N35" s="63"/>
      <c r="R35" s="62"/>
    </row>
    <row r="36" spans="1:19" ht="45.75" x14ac:dyDescent="0.4">
      <c r="A36" s="63"/>
      <c r="B36" s="63"/>
      <c r="C36" s="63"/>
      <c r="D36" s="63"/>
      <c r="E36" s="63"/>
      <c r="F36" s="63"/>
      <c r="G36" s="63"/>
      <c r="H36" s="63"/>
      <c r="I36" s="63"/>
      <c r="J36" s="63"/>
      <c r="K36" s="63"/>
      <c r="L36" s="63"/>
      <c r="M36" s="63"/>
      <c r="N36" s="63"/>
    </row>
    <row r="37" spans="1:19" ht="45.75" x14ac:dyDescent="0.4">
      <c r="A37" s="63"/>
      <c r="B37" s="63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R37" s="62"/>
      <c r="S37" s="54"/>
    </row>
    <row r="38" spans="1:19" ht="45.75" x14ac:dyDescent="0.4">
      <c r="A38" s="63"/>
      <c r="B38" s="63"/>
      <c r="C38" s="63"/>
      <c r="D38" s="63"/>
      <c r="E38" s="63"/>
      <c r="F38" s="63"/>
      <c r="G38" s="63"/>
      <c r="H38" s="63"/>
      <c r="I38" s="63"/>
      <c r="J38" s="63"/>
      <c r="K38" s="63"/>
      <c r="L38" s="63"/>
      <c r="M38" s="63"/>
      <c r="N38" s="63"/>
      <c r="R38" s="62"/>
    </row>
    <row r="39" spans="1:19" ht="45.75" x14ac:dyDescent="0.4">
      <c r="A39" s="63"/>
      <c r="B39" s="63"/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</row>
    <row r="40" spans="1:19" ht="45.75" x14ac:dyDescent="0.4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R40" s="55"/>
      <c r="S40" s="62"/>
    </row>
    <row r="41" spans="1:19" ht="45.75" x14ac:dyDescent="0.4">
      <c r="A41" s="63"/>
      <c r="B41" s="63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R41" s="55"/>
    </row>
    <row r="42" spans="1:19" ht="45.75" x14ac:dyDescent="0.4">
      <c r="A42" s="63"/>
      <c r="B42" s="63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R42" s="55"/>
    </row>
    <row r="43" spans="1:19" ht="33" x14ac:dyDescent="0.45">
      <c r="A43" s="50"/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</row>
    <row r="44" spans="1:19" ht="45.75" x14ac:dyDescent="0.65">
      <c r="A44" s="61" t="s">
        <v>62</v>
      </c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R44" s="57"/>
    </row>
    <row r="45" spans="1:19" x14ac:dyDescent="0.4">
      <c r="A45" s="231"/>
      <c r="B45" s="231"/>
      <c r="C45" s="231"/>
      <c r="D45" s="231"/>
      <c r="E45" s="231"/>
      <c r="F45" s="231"/>
      <c r="G45" s="231"/>
      <c r="H45" s="231"/>
      <c r="I45" s="231"/>
      <c r="J45" s="231"/>
      <c r="K45" s="231"/>
      <c r="L45" s="231"/>
      <c r="M45" s="231"/>
      <c r="N45" s="231"/>
      <c r="R45" s="65"/>
    </row>
    <row r="46" spans="1:19" x14ac:dyDescent="0.4">
      <c r="A46" s="231"/>
      <c r="B46" s="231"/>
      <c r="C46" s="231"/>
      <c r="D46" s="231"/>
      <c r="E46" s="231"/>
      <c r="F46" s="231"/>
      <c r="G46" s="231"/>
      <c r="H46" s="231"/>
      <c r="I46" s="231"/>
      <c r="J46" s="231"/>
      <c r="K46" s="231"/>
      <c r="L46" s="231"/>
      <c r="M46" s="231"/>
      <c r="N46" s="231"/>
      <c r="R46" s="65"/>
      <c r="S46" s="57"/>
    </row>
    <row r="47" spans="1:19" x14ac:dyDescent="0.4">
      <c r="A47" s="231"/>
      <c r="B47" s="231"/>
      <c r="C47" s="231"/>
      <c r="D47" s="231"/>
      <c r="E47" s="231"/>
      <c r="F47" s="231"/>
      <c r="G47" s="231"/>
      <c r="H47" s="231"/>
      <c r="I47" s="231"/>
      <c r="J47" s="231"/>
      <c r="K47" s="231"/>
      <c r="L47" s="231"/>
      <c r="M47" s="231"/>
      <c r="N47" s="231"/>
      <c r="R47" s="65"/>
      <c r="S47" s="56"/>
    </row>
    <row r="48" spans="1:19" x14ac:dyDescent="0.4">
      <c r="A48" s="231"/>
      <c r="B48" s="231"/>
      <c r="C48" s="231"/>
      <c r="D48" s="231"/>
      <c r="E48" s="231"/>
      <c r="F48" s="231"/>
      <c r="G48" s="231"/>
      <c r="H48" s="231"/>
      <c r="I48" s="231"/>
      <c r="J48" s="231"/>
      <c r="K48" s="231"/>
      <c r="L48" s="231"/>
      <c r="M48" s="231"/>
      <c r="N48" s="231"/>
      <c r="R48" s="65"/>
      <c r="S48" s="57"/>
    </row>
    <row r="49" spans="1:19" x14ac:dyDescent="0.4">
      <c r="A49" s="231"/>
      <c r="B49" s="231"/>
      <c r="C49" s="231"/>
      <c r="D49" s="231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R49" s="66"/>
      <c r="S49" s="57"/>
    </row>
    <row r="50" spans="1:19" x14ac:dyDescent="0.4">
      <c r="A50" s="231"/>
      <c r="B50" s="231"/>
      <c r="C50" s="231"/>
      <c r="D50" s="231"/>
      <c r="E50" s="231"/>
      <c r="F50" s="231"/>
      <c r="G50" s="231"/>
      <c r="H50" s="231"/>
      <c r="I50" s="231"/>
      <c r="J50" s="231"/>
      <c r="K50" s="231"/>
      <c r="L50" s="231"/>
      <c r="M50" s="231"/>
      <c r="N50" s="231"/>
      <c r="R50" s="65"/>
      <c r="S50" s="57"/>
    </row>
    <row r="51" spans="1:19" x14ac:dyDescent="0.4">
      <c r="A51" s="231"/>
      <c r="B51" s="231"/>
      <c r="C51" s="231"/>
      <c r="D51" s="231"/>
      <c r="E51" s="231"/>
      <c r="F51" s="231"/>
      <c r="G51" s="231"/>
      <c r="H51" s="231"/>
      <c r="I51" s="231"/>
      <c r="J51" s="231"/>
      <c r="K51" s="231"/>
      <c r="L51" s="231"/>
      <c r="M51" s="231"/>
      <c r="N51" s="231"/>
      <c r="R51" s="70"/>
      <c r="S51" s="57"/>
    </row>
    <row r="52" spans="1:19" x14ac:dyDescent="0.4">
      <c r="A52" s="231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R52" s="59"/>
      <c r="S52" s="56"/>
    </row>
    <row r="53" spans="1:19" x14ac:dyDescent="0.4">
      <c r="A53" s="231"/>
      <c r="B53" s="231"/>
      <c r="C53" s="231"/>
      <c r="D53" s="231"/>
      <c r="E53" s="231"/>
      <c r="F53" s="231"/>
      <c r="G53" s="231"/>
      <c r="H53" s="231"/>
      <c r="I53" s="231"/>
      <c r="J53" s="231"/>
      <c r="K53" s="231"/>
      <c r="L53" s="231"/>
      <c r="M53" s="231"/>
      <c r="N53" s="231"/>
      <c r="R53" s="57"/>
      <c r="S53" s="59"/>
    </row>
    <row r="54" spans="1:19" x14ac:dyDescent="0.4">
      <c r="A54" s="231"/>
      <c r="B54" s="231"/>
      <c r="C54" s="231"/>
      <c r="D54" s="231"/>
      <c r="E54" s="231"/>
      <c r="F54" s="231"/>
      <c r="G54" s="231"/>
      <c r="H54" s="231"/>
      <c r="I54" s="231"/>
      <c r="J54" s="231"/>
      <c r="K54" s="231"/>
      <c r="L54" s="231"/>
      <c r="M54" s="231"/>
      <c r="N54" s="231"/>
      <c r="R54" s="57"/>
      <c r="S54" s="57"/>
    </row>
    <row r="55" spans="1:19" x14ac:dyDescent="0.4">
      <c r="A55" s="231"/>
      <c r="B55" s="231"/>
      <c r="C55" s="231"/>
      <c r="D55" s="231"/>
      <c r="E55" s="231"/>
      <c r="F55" s="231"/>
      <c r="G55" s="231"/>
      <c r="H55" s="231"/>
      <c r="I55" s="231"/>
      <c r="J55" s="231"/>
      <c r="K55" s="231"/>
      <c r="L55" s="231"/>
      <c r="M55" s="231"/>
      <c r="N55" s="231"/>
      <c r="R55" s="65"/>
      <c r="S55" s="57"/>
    </row>
    <row r="56" spans="1:19" ht="33" x14ac:dyDescent="0.45">
      <c r="A56" s="50"/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R56" s="65"/>
      <c r="S56" s="56"/>
    </row>
    <row r="57" spans="1:19" ht="45.75" x14ac:dyDescent="0.65">
      <c r="A57" s="61" t="s">
        <v>63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R57" s="65"/>
      <c r="S57" s="56"/>
    </row>
    <row r="58" spans="1:19" x14ac:dyDescent="0.4">
      <c r="A58" s="231"/>
      <c r="B58" s="231"/>
      <c r="C58" s="231"/>
      <c r="D58" s="231"/>
      <c r="E58" s="231"/>
      <c r="F58" s="231"/>
      <c r="G58" s="231"/>
      <c r="H58" s="231"/>
      <c r="I58" s="231"/>
      <c r="J58" s="231"/>
      <c r="K58" s="231"/>
      <c r="L58" s="231"/>
      <c r="M58" s="231"/>
      <c r="N58" s="231"/>
      <c r="R58" s="65"/>
      <c r="S58" s="56"/>
    </row>
    <row r="59" spans="1:19" x14ac:dyDescent="0.4">
      <c r="A59" s="231"/>
      <c r="B59" s="231"/>
      <c r="C59" s="231"/>
      <c r="D59" s="231"/>
      <c r="E59" s="231"/>
      <c r="F59" s="231"/>
      <c r="G59" s="231"/>
      <c r="H59" s="231"/>
      <c r="I59" s="231"/>
      <c r="J59" s="231"/>
      <c r="K59" s="231"/>
      <c r="L59" s="231"/>
      <c r="M59" s="231"/>
      <c r="N59" s="231"/>
      <c r="R59" s="228"/>
      <c r="S59" s="56"/>
    </row>
    <row r="60" spans="1:19" x14ac:dyDescent="0.4">
      <c r="A60" s="231"/>
      <c r="B60" s="231"/>
      <c r="C60" s="231"/>
      <c r="D60" s="231"/>
      <c r="E60" s="231"/>
      <c r="F60" s="231"/>
      <c r="G60" s="231"/>
      <c r="H60" s="231"/>
      <c r="I60" s="231"/>
      <c r="J60" s="231"/>
      <c r="K60" s="231"/>
      <c r="L60" s="231"/>
      <c r="M60" s="231"/>
      <c r="N60" s="231"/>
      <c r="R60" s="228"/>
      <c r="S60" s="56"/>
    </row>
    <row r="61" spans="1:19" x14ac:dyDescent="0.4">
      <c r="A61" s="231"/>
      <c r="B61" s="231"/>
      <c r="C61" s="231"/>
      <c r="D61" s="231"/>
      <c r="E61" s="231"/>
      <c r="F61" s="231"/>
      <c r="G61" s="231"/>
      <c r="H61" s="231"/>
      <c r="I61" s="231"/>
      <c r="J61" s="231"/>
      <c r="K61" s="231"/>
      <c r="L61" s="231"/>
      <c r="M61" s="231"/>
      <c r="N61" s="231"/>
      <c r="R61" s="65"/>
      <c r="S61" s="57"/>
    </row>
    <row r="62" spans="1:19" x14ac:dyDescent="0.4">
      <c r="A62" s="231"/>
      <c r="B62" s="231"/>
      <c r="C62" s="231"/>
      <c r="D62" s="231"/>
      <c r="E62" s="231"/>
      <c r="F62" s="231"/>
      <c r="G62" s="231"/>
      <c r="H62" s="231"/>
      <c r="I62" s="231"/>
      <c r="J62" s="231"/>
      <c r="K62" s="231"/>
      <c r="L62" s="231"/>
      <c r="M62" s="231"/>
      <c r="N62" s="231"/>
      <c r="R62" s="65"/>
      <c r="S62" s="57"/>
    </row>
    <row r="63" spans="1:19" x14ac:dyDescent="0.4">
      <c r="A63" s="231"/>
      <c r="B63" s="231"/>
      <c r="C63" s="231"/>
      <c r="D63" s="231"/>
      <c r="E63" s="231"/>
      <c r="F63" s="231"/>
      <c r="G63" s="231"/>
      <c r="H63" s="231"/>
      <c r="I63" s="231"/>
      <c r="J63" s="231"/>
      <c r="K63" s="231"/>
      <c r="L63" s="231"/>
      <c r="M63" s="231"/>
      <c r="N63" s="231"/>
      <c r="R63" s="65"/>
      <c r="S63" s="57"/>
    </row>
    <row r="64" spans="1:19" x14ac:dyDescent="0.4">
      <c r="A64" s="231"/>
      <c r="B64" s="231"/>
      <c r="C64" s="231"/>
      <c r="D64" s="231"/>
      <c r="E64" s="231"/>
      <c r="F64" s="231"/>
      <c r="G64" s="231"/>
      <c r="H64" s="231"/>
      <c r="I64" s="231"/>
      <c r="J64" s="231"/>
      <c r="K64" s="231"/>
      <c r="L64" s="231"/>
      <c r="M64" s="231"/>
      <c r="N64" s="231"/>
      <c r="R64" s="57"/>
      <c r="S64" s="57"/>
    </row>
    <row r="65" spans="1:19" x14ac:dyDescent="0.4">
      <c r="A65" s="231"/>
      <c r="B65" s="231"/>
      <c r="C65" s="231"/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R65" s="57"/>
      <c r="S65" s="57"/>
    </row>
    <row r="66" spans="1:19" ht="4.5" customHeight="1" x14ac:dyDescent="0.4">
      <c r="A66" s="64"/>
      <c r="B66" s="64"/>
      <c r="C66" s="64"/>
      <c r="D66" s="64"/>
      <c r="E66" s="64"/>
      <c r="F66" s="64"/>
      <c r="G66" s="64"/>
      <c r="H66" s="64"/>
      <c r="I66" s="64"/>
      <c r="J66" s="64"/>
      <c r="K66" s="64"/>
      <c r="L66" s="64"/>
      <c r="M66" s="64"/>
      <c r="N66" s="64"/>
      <c r="R66" s="65"/>
      <c r="S66" s="57"/>
    </row>
    <row r="67" spans="1:19" ht="33" x14ac:dyDescent="0.45">
      <c r="A67" s="50"/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R67" s="65"/>
      <c r="S67" s="57"/>
    </row>
    <row r="68" spans="1:19" ht="60" customHeight="1" x14ac:dyDescent="0.6">
      <c r="A68" s="61" t="s">
        <v>64</v>
      </c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R68" s="65"/>
      <c r="S68" s="57"/>
    </row>
    <row r="69" spans="1:19" x14ac:dyDescent="0.4">
      <c r="A69" s="229"/>
      <c r="B69" s="229"/>
      <c r="C69" s="229"/>
      <c r="D69" s="229"/>
      <c r="E69" s="229"/>
      <c r="F69" s="229"/>
      <c r="G69" s="229"/>
      <c r="H69" s="229"/>
      <c r="I69" s="229"/>
      <c r="J69" s="229"/>
      <c r="K69" s="229"/>
      <c r="L69" s="229"/>
      <c r="M69" s="229"/>
      <c r="N69" s="229"/>
      <c r="R69" s="65"/>
      <c r="S69" s="57"/>
    </row>
    <row r="70" spans="1:19" x14ac:dyDescent="0.4">
      <c r="A70" s="229"/>
      <c r="B70" s="229"/>
      <c r="C70" s="229"/>
      <c r="D70" s="229"/>
      <c r="E70" s="229"/>
      <c r="F70" s="229"/>
      <c r="G70" s="229"/>
      <c r="H70" s="229"/>
      <c r="I70" s="229"/>
      <c r="J70" s="229"/>
      <c r="K70" s="229"/>
      <c r="L70" s="229"/>
      <c r="M70" s="229"/>
      <c r="N70" s="229"/>
      <c r="R70" s="57"/>
      <c r="S70" s="57"/>
    </row>
    <row r="71" spans="1:19" x14ac:dyDescent="0.4">
      <c r="A71" s="229"/>
      <c r="B71" s="229"/>
      <c r="C71" s="229"/>
      <c r="D71" s="229"/>
      <c r="E71" s="229"/>
      <c r="F71" s="229"/>
      <c r="G71" s="229"/>
      <c r="H71" s="229"/>
      <c r="I71" s="229"/>
      <c r="J71" s="229"/>
      <c r="K71" s="229"/>
      <c r="L71" s="229"/>
      <c r="M71" s="229"/>
      <c r="N71" s="229"/>
      <c r="R71" s="59"/>
      <c r="S71" s="57"/>
    </row>
    <row r="72" spans="1:19" x14ac:dyDescent="0.4">
      <c r="A72" s="229"/>
      <c r="B72" s="229"/>
      <c r="C72" s="229"/>
      <c r="D72" s="229"/>
      <c r="E72" s="229"/>
      <c r="F72" s="229"/>
      <c r="G72" s="229"/>
      <c r="H72" s="229"/>
      <c r="I72" s="229"/>
      <c r="J72" s="229"/>
      <c r="K72" s="229"/>
      <c r="L72" s="229"/>
      <c r="M72" s="229"/>
      <c r="N72" s="229"/>
      <c r="R72" s="57"/>
      <c r="S72" s="57"/>
    </row>
    <row r="73" spans="1:19" x14ac:dyDescent="0.4">
      <c r="A73" s="229"/>
      <c r="B73" s="229"/>
      <c r="C73" s="229"/>
      <c r="D73" s="229"/>
      <c r="E73" s="229"/>
      <c r="F73" s="229"/>
      <c r="G73" s="229"/>
      <c r="H73" s="229"/>
      <c r="I73" s="229"/>
      <c r="J73" s="229"/>
      <c r="K73" s="229"/>
      <c r="L73" s="229"/>
      <c r="M73" s="229"/>
      <c r="N73" s="229"/>
      <c r="R73" s="57"/>
      <c r="S73" s="57"/>
    </row>
    <row r="74" spans="1:19" x14ac:dyDescent="0.4">
      <c r="A74" s="229"/>
      <c r="B74" s="229"/>
      <c r="C74" s="229"/>
      <c r="D74" s="229"/>
      <c r="E74" s="229"/>
      <c r="F74" s="229"/>
      <c r="G74" s="229"/>
      <c r="H74" s="229"/>
      <c r="I74" s="229"/>
      <c r="J74" s="229"/>
      <c r="K74" s="229"/>
      <c r="L74" s="229"/>
      <c r="M74" s="229"/>
      <c r="N74" s="229"/>
      <c r="R74" s="57"/>
      <c r="S74" s="57"/>
    </row>
    <row r="75" spans="1:19" x14ac:dyDescent="0.4">
      <c r="A75" s="229"/>
      <c r="B75" s="229"/>
      <c r="C75" s="229"/>
      <c r="D75" s="229"/>
      <c r="E75" s="229"/>
      <c r="F75" s="229"/>
      <c r="G75" s="229"/>
      <c r="H75" s="229"/>
      <c r="I75" s="229"/>
      <c r="J75" s="229"/>
      <c r="K75" s="229"/>
      <c r="L75" s="229"/>
      <c r="M75" s="229"/>
      <c r="N75" s="229"/>
      <c r="R75" s="57"/>
      <c r="S75" s="57"/>
    </row>
    <row r="76" spans="1:19" x14ac:dyDescent="0.4">
      <c r="A76" s="229"/>
      <c r="B76" s="229"/>
      <c r="C76" s="229"/>
      <c r="D76" s="229"/>
      <c r="E76" s="229"/>
      <c r="F76" s="229"/>
      <c r="G76" s="229"/>
      <c r="H76" s="229"/>
      <c r="I76" s="229"/>
      <c r="J76" s="229"/>
      <c r="K76" s="229"/>
      <c r="L76" s="229"/>
      <c r="M76" s="229"/>
      <c r="N76" s="229"/>
      <c r="R76" s="57"/>
      <c r="S76" s="57"/>
    </row>
    <row r="77" spans="1:19" ht="33" x14ac:dyDescent="0.45">
      <c r="A77" s="50"/>
      <c r="B77" s="50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R77" s="57"/>
      <c r="S77" s="57"/>
    </row>
    <row r="78" spans="1:19" ht="76.5" customHeight="1" x14ac:dyDescent="0.6">
      <c r="A78" s="61" t="s">
        <v>65</v>
      </c>
      <c r="B78" s="52"/>
      <c r="C78" s="52"/>
      <c r="D78" s="52"/>
      <c r="E78" s="50"/>
      <c r="F78" s="50"/>
      <c r="G78" s="50"/>
      <c r="H78" s="50"/>
      <c r="I78" s="50"/>
      <c r="J78" s="50"/>
      <c r="K78" s="50"/>
      <c r="L78" s="50"/>
      <c r="M78" s="50"/>
      <c r="N78" s="50"/>
      <c r="R78" s="57"/>
      <c r="S78" s="57"/>
    </row>
    <row r="79" spans="1:19" x14ac:dyDescent="0.4">
      <c r="A79" s="229"/>
      <c r="B79" s="229"/>
      <c r="C79" s="229"/>
      <c r="D79" s="229"/>
      <c r="E79" s="229"/>
      <c r="F79" s="229"/>
      <c r="G79" s="229"/>
      <c r="H79" s="229"/>
      <c r="I79" s="229"/>
      <c r="J79" s="229"/>
      <c r="K79" s="229"/>
      <c r="L79" s="229"/>
      <c r="M79" s="229"/>
      <c r="N79" s="229"/>
      <c r="R79" s="57"/>
      <c r="S79" s="57"/>
    </row>
    <row r="80" spans="1:19" x14ac:dyDescent="0.4">
      <c r="A80" s="229"/>
      <c r="B80" s="229"/>
      <c r="C80" s="229"/>
      <c r="D80" s="229"/>
      <c r="E80" s="229"/>
      <c r="F80" s="229"/>
      <c r="G80" s="229"/>
      <c r="H80" s="229"/>
      <c r="I80" s="229"/>
      <c r="J80" s="229"/>
      <c r="K80" s="229"/>
      <c r="L80" s="229"/>
      <c r="M80" s="229"/>
      <c r="N80" s="229"/>
      <c r="R80" s="59"/>
      <c r="S80" s="57"/>
    </row>
    <row r="81" spans="1:19" x14ac:dyDescent="0.4">
      <c r="A81" s="229"/>
      <c r="B81" s="229"/>
      <c r="C81" s="229"/>
      <c r="D81" s="229"/>
      <c r="E81" s="229"/>
      <c r="F81" s="229"/>
      <c r="G81" s="229"/>
      <c r="H81" s="229"/>
      <c r="I81" s="229"/>
      <c r="J81" s="229"/>
      <c r="K81" s="229"/>
      <c r="L81" s="229"/>
      <c r="M81" s="229"/>
      <c r="N81" s="229"/>
      <c r="R81" s="57"/>
      <c r="S81" s="57"/>
    </row>
    <row r="82" spans="1:19" x14ac:dyDescent="0.4">
      <c r="A82" s="229"/>
      <c r="B82" s="229"/>
      <c r="C82" s="229"/>
      <c r="D82" s="229"/>
      <c r="E82" s="229"/>
      <c r="F82" s="229"/>
      <c r="G82" s="229"/>
      <c r="H82" s="229"/>
      <c r="I82" s="229"/>
      <c r="J82" s="229"/>
      <c r="K82" s="229"/>
      <c r="L82" s="229"/>
      <c r="M82" s="229"/>
      <c r="N82" s="229"/>
      <c r="R82" s="57"/>
      <c r="S82" s="57"/>
    </row>
    <row r="83" spans="1:19" x14ac:dyDescent="0.4">
      <c r="A83" s="229"/>
      <c r="B83" s="229"/>
      <c r="C83" s="229"/>
      <c r="D83" s="229"/>
      <c r="E83" s="229"/>
      <c r="F83" s="229"/>
      <c r="G83" s="229"/>
      <c r="H83" s="229"/>
      <c r="I83" s="229"/>
      <c r="J83" s="229"/>
      <c r="K83" s="229"/>
      <c r="L83" s="229"/>
      <c r="M83" s="229"/>
      <c r="N83" s="229"/>
    </row>
    <row r="84" spans="1:19" x14ac:dyDescent="0.4">
      <c r="A84" s="229"/>
      <c r="B84" s="229"/>
      <c r="C84" s="229"/>
      <c r="D84" s="229"/>
      <c r="E84" s="229"/>
      <c r="F84" s="229"/>
      <c r="G84" s="229"/>
      <c r="H84" s="229"/>
      <c r="I84" s="229"/>
      <c r="J84" s="229"/>
      <c r="K84" s="229"/>
      <c r="L84" s="229"/>
      <c r="M84" s="229"/>
      <c r="N84" s="229"/>
    </row>
    <row r="85" spans="1:19" x14ac:dyDescent="0.4">
      <c r="A85" s="229"/>
      <c r="B85" s="229"/>
      <c r="C85" s="229"/>
      <c r="D85" s="229"/>
      <c r="E85" s="229"/>
      <c r="F85" s="229"/>
      <c r="G85" s="229"/>
      <c r="H85" s="229"/>
      <c r="I85" s="229"/>
      <c r="J85" s="229"/>
      <c r="K85" s="229"/>
      <c r="L85" s="229"/>
      <c r="M85" s="229"/>
      <c r="N85" s="229"/>
    </row>
    <row r="86" spans="1:19" x14ac:dyDescent="0.4">
      <c r="A86" s="229"/>
      <c r="B86" s="229"/>
      <c r="C86" s="229"/>
      <c r="D86" s="229"/>
      <c r="E86" s="229"/>
      <c r="F86" s="229"/>
      <c r="G86" s="229"/>
      <c r="H86" s="229"/>
      <c r="I86" s="229"/>
      <c r="J86" s="229"/>
      <c r="K86" s="229"/>
      <c r="L86" s="229"/>
      <c r="M86" s="229"/>
      <c r="N86" s="229"/>
    </row>
    <row r="87" spans="1:19" x14ac:dyDescent="0.4">
      <c r="A87" s="229"/>
      <c r="B87" s="229"/>
      <c r="C87" s="229"/>
      <c r="D87" s="229"/>
      <c r="E87" s="229"/>
      <c r="F87" s="229"/>
      <c r="G87" s="229"/>
      <c r="H87" s="229"/>
      <c r="I87" s="229"/>
      <c r="J87" s="229"/>
      <c r="K87" s="229"/>
      <c r="L87" s="229"/>
      <c r="M87" s="229"/>
      <c r="N87" s="229"/>
    </row>
    <row r="88" spans="1:19" x14ac:dyDescent="0.4">
      <c r="A88" s="229"/>
      <c r="B88" s="229"/>
      <c r="C88" s="229"/>
      <c r="D88" s="229"/>
      <c r="E88" s="229"/>
      <c r="F88" s="229"/>
      <c r="G88" s="229"/>
      <c r="H88" s="229"/>
      <c r="I88" s="229"/>
      <c r="J88" s="229"/>
      <c r="K88" s="229"/>
      <c r="L88" s="229"/>
      <c r="M88" s="229"/>
      <c r="N88" s="229"/>
    </row>
    <row r="89" spans="1:19" ht="33" x14ac:dyDescent="0.45">
      <c r="A89" s="50"/>
      <c r="B89" s="50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</row>
    <row r="90" spans="1:19" ht="45.75" x14ac:dyDescent="0.65">
      <c r="A90" s="67" t="s">
        <v>66</v>
      </c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</row>
    <row r="91" spans="1:19" ht="45" x14ac:dyDescent="0.6">
      <c r="A91" s="230" t="s">
        <v>67</v>
      </c>
      <c r="B91" s="230"/>
      <c r="C91" s="230"/>
      <c r="D91" s="230"/>
      <c r="E91" s="230"/>
      <c r="F91" s="230"/>
      <c r="G91" s="230"/>
      <c r="H91" s="230"/>
      <c r="I91" s="230"/>
      <c r="J91" s="230"/>
      <c r="K91" s="230"/>
      <c r="L91" s="230"/>
      <c r="M91" s="230"/>
      <c r="N91" s="230"/>
    </row>
    <row r="92" spans="1:19" x14ac:dyDescent="0.4">
      <c r="A92" s="229"/>
      <c r="B92" s="229"/>
      <c r="C92" s="229"/>
      <c r="D92" s="229"/>
      <c r="E92" s="229"/>
      <c r="F92" s="229"/>
      <c r="G92" s="229"/>
      <c r="H92" s="229"/>
      <c r="I92" s="229"/>
      <c r="J92" s="229"/>
      <c r="K92" s="229"/>
      <c r="L92" s="229"/>
      <c r="M92" s="229"/>
      <c r="N92" s="229"/>
    </row>
    <row r="93" spans="1:19" x14ac:dyDescent="0.4">
      <c r="A93" s="229"/>
      <c r="B93" s="229"/>
      <c r="C93" s="229"/>
      <c r="D93" s="229"/>
      <c r="E93" s="229"/>
      <c r="F93" s="229"/>
      <c r="G93" s="229"/>
      <c r="H93" s="229"/>
      <c r="I93" s="229"/>
      <c r="J93" s="229"/>
      <c r="K93" s="229"/>
      <c r="L93" s="229"/>
      <c r="M93" s="229"/>
      <c r="N93" s="229"/>
    </row>
    <row r="94" spans="1:19" x14ac:dyDescent="0.4">
      <c r="A94" s="229"/>
      <c r="B94" s="229"/>
      <c r="C94" s="229"/>
      <c r="D94" s="229"/>
      <c r="E94" s="229"/>
      <c r="F94" s="229"/>
      <c r="G94" s="229"/>
      <c r="H94" s="229"/>
      <c r="I94" s="229"/>
      <c r="J94" s="229"/>
      <c r="K94" s="229"/>
      <c r="L94" s="229"/>
      <c r="M94" s="229"/>
      <c r="N94" s="229"/>
    </row>
    <row r="95" spans="1:19" x14ac:dyDescent="0.4">
      <c r="A95" s="229"/>
      <c r="B95" s="229"/>
      <c r="C95" s="229"/>
      <c r="D95" s="229"/>
      <c r="E95" s="229"/>
      <c r="F95" s="229"/>
      <c r="G95" s="229"/>
      <c r="H95" s="229"/>
      <c r="I95" s="229"/>
      <c r="J95" s="229"/>
      <c r="K95" s="229"/>
      <c r="L95" s="229"/>
      <c r="M95" s="229"/>
      <c r="N95" s="229"/>
    </row>
    <row r="96" spans="1:19" x14ac:dyDescent="0.4">
      <c r="A96" s="229"/>
      <c r="B96" s="229"/>
      <c r="C96" s="229"/>
      <c r="D96" s="229"/>
      <c r="E96" s="229"/>
      <c r="F96" s="229"/>
      <c r="G96" s="229"/>
      <c r="H96" s="229"/>
      <c r="I96" s="229"/>
      <c r="J96" s="229"/>
      <c r="K96" s="229"/>
      <c r="L96" s="229"/>
      <c r="M96" s="229"/>
      <c r="N96" s="229"/>
    </row>
    <row r="97" spans="1:14" x14ac:dyDescent="0.4">
      <c r="A97" s="229"/>
      <c r="B97" s="229"/>
      <c r="C97" s="229"/>
      <c r="D97" s="229"/>
      <c r="E97" s="229"/>
      <c r="F97" s="229"/>
      <c r="G97" s="229"/>
      <c r="H97" s="229"/>
      <c r="I97" s="229"/>
      <c r="J97" s="229"/>
      <c r="K97" s="229"/>
      <c r="L97" s="229"/>
      <c r="M97" s="229"/>
      <c r="N97" s="229"/>
    </row>
    <row r="98" spans="1:14" x14ac:dyDescent="0.4">
      <c r="A98" s="229"/>
      <c r="B98" s="229"/>
      <c r="C98" s="229"/>
      <c r="D98" s="229"/>
      <c r="E98" s="229"/>
      <c r="F98" s="229"/>
      <c r="G98" s="229"/>
      <c r="H98" s="229"/>
      <c r="I98" s="229"/>
      <c r="J98" s="229"/>
      <c r="K98" s="229"/>
      <c r="L98" s="229"/>
      <c r="M98" s="229"/>
      <c r="N98" s="229"/>
    </row>
    <row r="99" spans="1:14" x14ac:dyDescent="0.4">
      <c r="A99" s="229"/>
      <c r="B99" s="229"/>
      <c r="C99" s="229"/>
      <c r="D99" s="229"/>
      <c r="E99" s="229"/>
      <c r="F99" s="229"/>
      <c r="G99" s="229"/>
      <c r="H99" s="229"/>
      <c r="I99" s="229"/>
      <c r="J99" s="229"/>
      <c r="K99" s="229"/>
      <c r="L99" s="229"/>
      <c r="M99" s="229"/>
      <c r="N99" s="229"/>
    </row>
    <row r="100" spans="1:14" x14ac:dyDescent="0.4">
      <c r="A100" s="229"/>
      <c r="B100" s="229"/>
      <c r="C100" s="229"/>
      <c r="D100" s="229"/>
      <c r="E100" s="229"/>
      <c r="F100" s="229"/>
      <c r="G100" s="229"/>
      <c r="H100" s="229"/>
      <c r="I100" s="229"/>
      <c r="J100" s="229"/>
      <c r="K100" s="229"/>
      <c r="L100" s="229"/>
      <c r="M100" s="229"/>
      <c r="N100" s="229"/>
    </row>
    <row r="101" spans="1:14" ht="33" x14ac:dyDescent="0.45">
      <c r="A101" s="50" t="s">
        <v>68</v>
      </c>
      <c r="B101" s="50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</row>
    <row r="102" spans="1:14" ht="45.75" x14ac:dyDescent="0.65">
      <c r="A102" s="60"/>
      <c r="B102" s="50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</row>
    <row r="103" spans="1:14" ht="33" x14ac:dyDescent="0.45">
      <c r="A103" s="50"/>
      <c r="B103" s="50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</row>
    <row r="104" spans="1:14" ht="33" x14ac:dyDescent="0.45">
      <c r="A104" s="50"/>
      <c r="B104" s="50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</row>
    <row r="112" spans="1:14" ht="27" thickBot="1" x14ac:dyDescent="0.45">
      <c r="A112" s="68"/>
      <c r="B112" s="68"/>
      <c r="C112" s="68"/>
      <c r="D112" s="57"/>
    </row>
    <row r="114" spans="1:4" ht="34.5" x14ac:dyDescent="0.45">
      <c r="A114" s="51" t="s">
        <v>69</v>
      </c>
      <c r="B114" s="51"/>
      <c r="C114" s="51"/>
    </row>
    <row r="116" spans="1:4" ht="27" thickBot="1" x14ac:dyDescent="0.45">
      <c r="A116" s="68"/>
      <c r="B116" s="68"/>
      <c r="C116" s="68"/>
      <c r="D116" s="68"/>
    </row>
  </sheetData>
  <mergeCells count="12">
    <mergeCell ref="A45:N55"/>
    <mergeCell ref="A58:N65"/>
    <mergeCell ref="A1:N1"/>
    <mergeCell ref="A9:N10"/>
    <mergeCell ref="A12:N13"/>
    <mergeCell ref="A17:N17"/>
    <mergeCell ref="A19:N30"/>
    <mergeCell ref="R59:R60"/>
    <mergeCell ref="A69:N76"/>
    <mergeCell ref="A79:N88"/>
    <mergeCell ref="A91:N91"/>
    <mergeCell ref="A92:N100"/>
  </mergeCells>
  <pageMargins left="0.7" right="0.7" top="0.75" bottom="0.75" header="0.3" footer="0.3"/>
  <pageSetup scale="26" orientation="portrait" r:id="rId1"/>
  <rowBreaks count="1" manualBreakCount="1">
    <brk id="77" max="16" man="1"/>
  </rowBreaks>
  <colBreaks count="1" manualBreakCount="1">
    <brk id="17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"/>
  <sheetViews>
    <sheetView topLeftCell="A13" workbookViewId="0">
      <selection activeCell="F32" sqref="F32"/>
    </sheetView>
  </sheetViews>
  <sheetFormatPr defaultRowHeight="15.75" x14ac:dyDescent="0.25"/>
  <cols>
    <col min="1" max="1" width="8.85546875" style="28" customWidth="1"/>
    <col min="2" max="2" width="25.140625" style="28" customWidth="1"/>
    <col min="3" max="4" width="22.7109375" style="28" customWidth="1"/>
    <col min="5" max="5" width="20.7109375" style="28" customWidth="1"/>
    <col min="6" max="6" width="23.85546875" style="28" customWidth="1"/>
    <col min="7" max="7" width="22.85546875" style="28" customWidth="1"/>
    <col min="8" max="8" width="20.85546875" style="28" customWidth="1"/>
    <col min="9" max="9" width="9.140625" style="28"/>
    <col min="10" max="10" width="17.85546875" style="28" bestFit="1" customWidth="1"/>
    <col min="11" max="16384" width="9.140625" style="28"/>
  </cols>
  <sheetData>
    <row r="1" spans="1:10" x14ac:dyDescent="0.25">
      <c r="A1" s="1" t="s">
        <v>0</v>
      </c>
      <c r="B1" s="91"/>
      <c r="C1" s="91"/>
      <c r="D1" s="91"/>
      <c r="E1" s="91"/>
      <c r="F1" s="91"/>
      <c r="G1" s="91"/>
      <c r="H1" s="91"/>
    </row>
    <row r="2" spans="1:10" x14ac:dyDescent="0.25">
      <c r="A2" s="1" t="s">
        <v>1</v>
      </c>
      <c r="B2" s="91"/>
      <c r="C2" s="91"/>
      <c r="D2" s="91"/>
      <c r="E2" s="91"/>
      <c r="F2" s="91"/>
      <c r="G2" s="91"/>
      <c r="H2" s="91"/>
    </row>
    <row r="3" spans="1:10" ht="16.5" thickBot="1" x14ac:dyDescent="0.3">
      <c r="A3" s="1" t="s">
        <v>2</v>
      </c>
      <c r="B3" s="91"/>
      <c r="C3" s="91"/>
      <c r="D3" s="91"/>
      <c r="E3" s="91"/>
      <c r="F3" s="91"/>
      <c r="G3" s="91"/>
      <c r="H3" s="91"/>
    </row>
    <row r="4" spans="1:10" ht="48" thickBot="1" x14ac:dyDescent="0.3">
      <c r="A4" s="15" t="s">
        <v>3</v>
      </c>
      <c r="B4" s="29" t="s">
        <v>4</v>
      </c>
      <c r="C4" s="237" t="s">
        <v>5</v>
      </c>
      <c r="D4" s="238"/>
      <c r="E4" s="239" t="s">
        <v>6</v>
      </c>
      <c r="F4" s="240"/>
      <c r="G4" s="35"/>
      <c r="H4" s="91"/>
    </row>
    <row r="5" spans="1:10" ht="16.5" thickBot="1" x14ac:dyDescent="0.3">
      <c r="A5" s="241" t="s">
        <v>7</v>
      </c>
      <c r="B5" s="242"/>
      <c r="C5" s="242"/>
      <c r="D5" s="242"/>
      <c r="E5" s="242"/>
      <c r="F5" s="242"/>
      <c r="G5" s="242"/>
      <c r="H5" s="91"/>
    </row>
    <row r="6" spans="1:10" x14ac:dyDescent="0.25">
      <c r="A6" s="91"/>
      <c r="B6" s="91"/>
      <c r="C6" s="91"/>
      <c r="D6" s="91"/>
      <c r="E6" s="91"/>
      <c r="F6" s="91"/>
      <c r="G6" s="91"/>
      <c r="H6" s="91"/>
    </row>
    <row r="7" spans="1:10" x14ac:dyDescent="0.25">
      <c r="A7" s="91"/>
      <c r="B7" s="91"/>
      <c r="C7" s="91"/>
      <c r="D7" s="91"/>
      <c r="E7" s="91"/>
      <c r="F7" s="91"/>
      <c r="G7" s="91"/>
      <c r="H7" s="91"/>
    </row>
    <row r="8" spans="1:10" x14ac:dyDescent="0.25">
      <c r="A8" s="91"/>
      <c r="B8" s="91"/>
      <c r="C8" s="91"/>
      <c r="D8" s="91"/>
      <c r="E8" s="91"/>
      <c r="F8" s="91"/>
      <c r="G8" s="91"/>
      <c r="H8" s="91"/>
    </row>
    <row r="9" spans="1:10" ht="18.75" x14ac:dyDescent="0.3">
      <c r="A9" s="27" t="s">
        <v>8</v>
      </c>
      <c r="B9" s="91"/>
      <c r="C9" s="91"/>
      <c r="D9" s="91"/>
      <c r="E9" s="91"/>
      <c r="F9" s="91"/>
      <c r="G9" s="91"/>
      <c r="H9" s="91"/>
    </row>
    <row r="10" spans="1:10" ht="19.5" thickBot="1" x14ac:dyDescent="0.35">
      <c r="A10" s="27" t="s">
        <v>9</v>
      </c>
      <c r="B10" s="91"/>
      <c r="C10" s="91"/>
      <c r="D10" s="91"/>
      <c r="E10" s="91"/>
      <c r="F10" s="91"/>
      <c r="G10" s="91"/>
      <c r="H10" s="91"/>
    </row>
    <row r="11" spans="1:10" ht="16.5" thickBot="1" x14ac:dyDescent="0.3">
      <c r="A11" s="243" t="s">
        <v>3</v>
      </c>
      <c r="B11" s="245" t="s">
        <v>4</v>
      </c>
      <c r="C11" s="247" t="s">
        <v>70</v>
      </c>
      <c r="D11" s="248"/>
      <c r="E11" s="249" t="s">
        <v>161</v>
      </c>
      <c r="F11" s="250"/>
      <c r="G11" s="250"/>
      <c r="H11" s="251"/>
    </row>
    <row r="12" spans="1:10" ht="137.25" thickBot="1" x14ac:dyDescent="0.3">
      <c r="A12" s="244"/>
      <c r="B12" s="246"/>
      <c r="C12" s="94" t="s">
        <v>51</v>
      </c>
      <c r="D12" s="94" t="s">
        <v>162</v>
      </c>
      <c r="E12" s="95" t="s">
        <v>163</v>
      </c>
      <c r="F12" s="94" t="s">
        <v>72</v>
      </c>
      <c r="G12" s="94" t="s">
        <v>162</v>
      </c>
      <c r="H12" s="95" t="s">
        <v>163</v>
      </c>
    </row>
    <row r="13" spans="1:10" ht="39.75" customHeight="1" thickBot="1" x14ac:dyDescent="0.3">
      <c r="A13" s="20">
        <v>1</v>
      </c>
      <c r="B13" s="31">
        <v>2</v>
      </c>
      <c r="C13" s="21"/>
      <c r="D13" s="31"/>
      <c r="E13" s="2">
        <v>10</v>
      </c>
      <c r="F13" s="96"/>
      <c r="G13" s="96"/>
      <c r="H13" s="96"/>
    </row>
    <row r="14" spans="1:10" ht="39.75" customHeight="1" thickBot="1" x14ac:dyDescent="0.3">
      <c r="A14" s="20">
        <v>11000</v>
      </c>
      <c r="B14" s="31" t="s">
        <v>164</v>
      </c>
      <c r="C14" s="30">
        <v>6179200.3899999997</v>
      </c>
      <c r="D14" s="97">
        <f>1738765.08+1161781.52+454243.06</f>
        <v>3354789.66</v>
      </c>
      <c r="E14" s="98">
        <f t="shared" ref="E14:E19" si="0">D14/C14</f>
        <v>0.54291646948837669</v>
      </c>
      <c r="F14" s="30">
        <v>7633083</v>
      </c>
      <c r="G14" s="99">
        <f>2019633.67+1034615.16+280825.08+21841.41</f>
        <v>3356915.3200000003</v>
      </c>
      <c r="H14" s="100">
        <f>G14/F14*100</f>
        <v>43.978498858194001</v>
      </c>
    </row>
    <row r="15" spans="1:10" ht="39.75" customHeight="1" thickBot="1" x14ac:dyDescent="0.3">
      <c r="A15" s="20">
        <v>13000</v>
      </c>
      <c r="B15" s="21" t="s">
        <v>11</v>
      </c>
      <c r="C15" s="30">
        <v>1505000</v>
      </c>
      <c r="D15" s="69">
        <f>307874.53+330580.04+42260.06</f>
        <v>680714.63000000012</v>
      </c>
      <c r="E15" s="98">
        <f t="shared" si="0"/>
        <v>0.45230207973421938</v>
      </c>
      <c r="F15" s="30">
        <v>2101400</v>
      </c>
      <c r="G15" s="30">
        <f>45361.17+235380.86+5612.6+5558.4</f>
        <v>291913.02999999997</v>
      </c>
      <c r="H15" s="100">
        <f t="shared" ref="H15:H19" si="1">G15/F15*100</f>
        <v>13.891359569810602</v>
      </c>
    </row>
    <row r="16" spans="1:10" ht="39.75" customHeight="1" thickBot="1" x14ac:dyDescent="0.3">
      <c r="A16" s="20">
        <v>13200</v>
      </c>
      <c r="B16" s="21" t="s">
        <v>12</v>
      </c>
      <c r="C16" s="30">
        <v>202000</v>
      </c>
      <c r="D16" s="69">
        <v>104116.91</v>
      </c>
      <c r="E16" s="98">
        <f t="shared" si="0"/>
        <v>0.51543024752475253</v>
      </c>
      <c r="F16" s="30">
        <v>241000</v>
      </c>
      <c r="G16" s="30">
        <v>88930.36</v>
      </c>
      <c r="H16" s="100">
        <f t="shared" si="1"/>
        <v>36.900564315352696</v>
      </c>
      <c r="J16" s="101"/>
    </row>
    <row r="17" spans="1:10" ht="39.75" customHeight="1" thickBot="1" x14ac:dyDescent="0.3">
      <c r="A17" s="20">
        <v>21000</v>
      </c>
      <c r="B17" s="31" t="s">
        <v>13</v>
      </c>
      <c r="C17" s="30">
        <v>105000</v>
      </c>
      <c r="D17" s="69">
        <v>65595</v>
      </c>
      <c r="E17" s="98">
        <f t="shared" si="0"/>
        <v>0.62471428571428567</v>
      </c>
      <c r="F17" s="30">
        <v>70000</v>
      </c>
      <c r="G17" s="30">
        <v>0</v>
      </c>
      <c r="H17" s="100">
        <f t="shared" si="1"/>
        <v>0</v>
      </c>
      <c r="J17" s="102"/>
    </row>
    <row r="18" spans="1:10" ht="39.75" customHeight="1" thickBot="1" x14ac:dyDescent="0.3">
      <c r="A18" s="20">
        <v>30000</v>
      </c>
      <c r="B18" s="21" t="s">
        <v>14</v>
      </c>
      <c r="C18" s="30">
        <v>587115</v>
      </c>
      <c r="D18" s="69">
        <v>53891.18</v>
      </c>
      <c r="E18" s="98">
        <f t="shared" si="0"/>
        <v>9.1789819711640824E-2</v>
      </c>
      <c r="F18" s="30">
        <v>1110000</v>
      </c>
      <c r="G18" s="30">
        <v>59707.6</v>
      </c>
      <c r="H18" s="100">
        <f t="shared" si="1"/>
        <v>5.3790630630630627</v>
      </c>
      <c r="J18" s="39"/>
    </row>
    <row r="19" spans="1:10" ht="39.75" customHeight="1" thickBot="1" x14ac:dyDescent="0.3">
      <c r="A19" s="20"/>
      <c r="B19" s="21" t="s">
        <v>15</v>
      </c>
      <c r="C19" s="34">
        <f>SUM(C14:C18)</f>
        <v>8578315.3900000006</v>
      </c>
      <c r="D19" s="103">
        <f>SUM(D14:D18)</f>
        <v>4259107.38</v>
      </c>
      <c r="E19" s="104">
        <f t="shared" si="0"/>
        <v>0.49649694448923726</v>
      </c>
      <c r="F19" s="34">
        <f>SUM(F14:F18)</f>
        <v>11155483</v>
      </c>
      <c r="G19" s="105">
        <f>SUM(G14:G18)</f>
        <v>3797466.31</v>
      </c>
      <c r="H19" s="106">
        <f t="shared" si="1"/>
        <v>34.041254063136492</v>
      </c>
    </row>
    <row r="22" spans="1:10" x14ac:dyDescent="0.25">
      <c r="F22" s="107"/>
      <c r="H22" s="102"/>
    </row>
    <row r="23" spans="1:10" x14ac:dyDescent="0.25">
      <c r="F23" s="107"/>
      <c r="H23" s="102"/>
    </row>
    <row r="24" spans="1:10" x14ac:dyDescent="0.25">
      <c r="F24" s="107"/>
      <c r="H24" s="102"/>
    </row>
    <row r="25" spans="1:10" x14ac:dyDescent="0.25">
      <c r="F25" s="107"/>
      <c r="H25" s="102"/>
    </row>
    <row r="26" spans="1:10" x14ac:dyDescent="0.25">
      <c r="F26" s="107"/>
      <c r="H26" s="102"/>
    </row>
    <row r="27" spans="1:10" x14ac:dyDescent="0.25">
      <c r="F27" s="107"/>
    </row>
    <row r="28" spans="1:10" x14ac:dyDescent="0.25">
      <c r="F28" s="107"/>
    </row>
    <row r="29" spans="1:10" x14ac:dyDescent="0.25">
      <c r="F29" s="107"/>
      <c r="H29" s="66"/>
      <c r="I29" s="236"/>
      <c r="J29" s="236"/>
    </row>
    <row r="30" spans="1:10" x14ac:dyDescent="0.25">
      <c r="F30" s="108"/>
      <c r="H30" s="66"/>
      <c r="I30" s="236"/>
      <c r="J30" s="236"/>
    </row>
    <row r="31" spans="1:10" x14ac:dyDescent="0.25">
      <c r="F31" s="109"/>
      <c r="H31" s="66"/>
      <c r="I31" s="236"/>
      <c r="J31" s="236"/>
    </row>
    <row r="32" spans="1:10" x14ac:dyDescent="0.25">
      <c r="F32" s="102"/>
    </row>
  </sheetData>
  <mergeCells count="9">
    <mergeCell ref="I29:I31"/>
    <mergeCell ref="J29:J31"/>
    <mergeCell ref="C4:D4"/>
    <mergeCell ref="E4:F4"/>
    <mergeCell ref="A5:G5"/>
    <mergeCell ref="A11:A12"/>
    <mergeCell ref="B11:B12"/>
    <mergeCell ref="C11:D11"/>
    <mergeCell ref="E11:H1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4"/>
  <sheetViews>
    <sheetView topLeftCell="A4" workbookViewId="0">
      <selection activeCell="G27" sqref="G27"/>
    </sheetView>
  </sheetViews>
  <sheetFormatPr defaultRowHeight="18.75" x14ac:dyDescent="0.3"/>
  <cols>
    <col min="1" max="1" width="11.85546875" style="110" customWidth="1"/>
    <col min="2" max="2" width="51.140625" style="110" customWidth="1"/>
    <col min="3" max="3" width="29.140625" style="110" customWidth="1"/>
    <col min="4" max="4" width="19.42578125" style="110" customWidth="1"/>
    <col min="5" max="5" width="19.28515625" style="110" customWidth="1"/>
    <col min="6" max="6" width="31" customWidth="1"/>
    <col min="7" max="7" width="23.7109375" bestFit="1" customWidth="1"/>
    <col min="8" max="8" width="20.140625" customWidth="1"/>
    <col min="9" max="9" width="13.5703125" style="110" bestFit="1" customWidth="1"/>
    <col min="10" max="10" width="13.5703125" style="110" customWidth="1"/>
    <col min="11" max="11" width="9.140625" style="110"/>
    <col min="12" max="12" width="10.28515625" style="110" bestFit="1" customWidth="1"/>
    <col min="13" max="16384" width="9.140625" style="110"/>
  </cols>
  <sheetData>
    <row r="1" spans="1:12" x14ac:dyDescent="0.3">
      <c r="A1" s="27" t="s">
        <v>11</v>
      </c>
    </row>
    <row r="2" spans="1:12" ht="19.5" thickBot="1" x14ac:dyDescent="0.35">
      <c r="A2" s="27" t="s">
        <v>78</v>
      </c>
    </row>
    <row r="3" spans="1:12" ht="19.5" thickBot="1" x14ac:dyDescent="0.35">
      <c r="A3" s="111"/>
      <c r="B3" s="112"/>
      <c r="C3" s="113"/>
      <c r="D3" s="113"/>
      <c r="E3" s="113"/>
    </row>
    <row r="4" spans="1:12" ht="37.5" x14ac:dyDescent="0.3">
      <c r="A4" s="114">
        <v>13000</v>
      </c>
      <c r="B4" s="115" t="s">
        <v>79</v>
      </c>
      <c r="C4" s="116" t="s">
        <v>80</v>
      </c>
      <c r="D4" s="116" t="s">
        <v>165</v>
      </c>
      <c r="E4" s="116" t="s">
        <v>10</v>
      </c>
      <c r="F4" s="116" t="s">
        <v>81</v>
      </c>
      <c r="G4" s="116" t="s">
        <v>165</v>
      </c>
      <c r="H4" s="116" t="s">
        <v>10</v>
      </c>
    </row>
    <row r="5" spans="1:12" ht="34.5" customHeight="1" x14ac:dyDescent="0.35">
      <c r="A5" s="116">
        <v>13100</v>
      </c>
      <c r="B5" s="116" t="s">
        <v>82</v>
      </c>
      <c r="C5" s="117">
        <f>C6+C7+C8+C9+C10</f>
        <v>458000</v>
      </c>
      <c r="D5" s="118">
        <f>D6+D7+D8+D9+D10</f>
        <v>257230.49999999997</v>
      </c>
      <c r="E5" s="119">
        <f t="shared" ref="E5:E10" si="0">D5/C5</f>
        <v>0.56163864628820959</v>
      </c>
      <c r="F5" s="117">
        <f>F6+F7+F8+F9+F10</f>
        <v>789000</v>
      </c>
      <c r="G5" s="120">
        <f>G6+G7+G8+G9+G10</f>
        <v>34477.75</v>
      </c>
      <c r="H5" s="121">
        <f>G5/F5*100</f>
        <v>4.3698035487959439</v>
      </c>
    </row>
    <row r="6" spans="1:12" ht="21" x14ac:dyDescent="0.35">
      <c r="A6" s="122">
        <v>13130</v>
      </c>
      <c r="B6" s="122" t="s">
        <v>83</v>
      </c>
      <c r="C6" s="123">
        <v>5000</v>
      </c>
      <c r="D6" s="124">
        <v>970</v>
      </c>
      <c r="E6" s="119">
        <f t="shared" si="0"/>
        <v>0.19400000000000001</v>
      </c>
      <c r="F6" s="125">
        <v>32000</v>
      </c>
      <c r="G6" s="126">
        <v>0</v>
      </c>
      <c r="H6" s="127">
        <f t="shared" ref="H6:H10" si="1">G6/F6*100</f>
        <v>0</v>
      </c>
      <c r="J6" s="128"/>
    </row>
    <row r="7" spans="1:12" ht="21" x14ac:dyDescent="0.35">
      <c r="A7" s="122">
        <v>13140</v>
      </c>
      <c r="B7" s="122" t="s">
        <v>84</v>
      </c>
      <c r="C7" s="123">
        <v>150000</v>
      </c>
      <c r="D7" s="124">
        <v>72817.490000000005</v>
      </c>
      <c r="E7" s="119">
        <f t="shared" si="0"/>
        <v>0.48544993333333336</v>
      </c>
      <c r="F7" s="125">
        <v>227000</v>
      </c>
      <c r="G7" s="120">
        <v>14144.19</v>
      </c>
      <c r="H7" s="127">
        <f t="shared" si="1"/>
        <v>6.2309207048458148</v>
      </c>
      <c r="J7" s="128"/>
    </row>
    <row r="8" spans="1:12" ht="21" x14ac:dyDescent="0.35">
      <c r="A8" s="122">
        <v>13141</v>
      </c>
      <c r="B8" s="129" t="s">
        <v>166</v>
      </c>
      <c r="C8" s="123">
        <v>150000</v>
      </c>
      <c r="D8" s="124">
        <v>89601.69</v>
      </c>
      <c r="E8" s="119">
        <f t="shared" si="0"/>
        <v>0.5973446</v>
      </c>
      <c r="F8" s="125">
        <v>260000</v>
      </c>
      <c r="G8" s="120">
        <v>11700.4</v>
      </c>
      <c r="H8" s="127">
        <f t="shared" si="1"/>
        <v>4.5001538461538457</v>
      </c>
      <c r="J8" s="128"/>
    </row>
    <row r="9" spans="1:12" ht="21" x14ac:dyDescent="0.35">
      <c r="A9" s="122">
        <v>13142</v>
      </c>
      <c r="B9" s="129" t="s">
        <v>85</v>
      </c>
      <c r="C9" s="123">
        <v>123000</v>
      </c>
      <c r="D9" s="124">
        <v>79860.61</v>
      </c>
      <c r="E9" s="119">
        <f t="shared" si="0"/>
        <v>0.64927325203252029</v>
      </c>
      <c r="F9" s="125">
        <v>200000</v>
      </c>
      <c r="G9" s="120">
        <v>7568.06</v>
      </c>
      <c r="H9" s="127">
        <f t="shared" si="1"/>
        <v>3.78403</v>
      </c>
      <c r="J9" s="128"/>
    </row>
    <row r="10" spans="1:12" ht="21" x14ac:dyDescent="0.35">
      <c r="A10" s="122">
        <v>13143</v>
      </c>
      <c r="B10" s="129" t="s">
        <v>167</v>
      </c>
      <c r="C10" s="123">
        <v>30000</v>
      </c>
      <c r="D10" s="124">
        <v>13980.71</v>
      </c>
      <c r="E10" s="119">
        <f t="shared" si="0"/>
        <v>0.46602366666666661</v>
      </c>
      <c r="F10" s="125">
        <v>70000</v>
      </c>
      <c r="G10" s="120">
        <v>1065.0999999999999</v>
      </c>
      <c r="H10" s="127">
        <f t="shared" si="1"/>
        <v>1.5215714285714284</v>
      </c>
      <c r="J10" s="128"/>
    </row>
    <row r="11" spans="1:12" x14ac:dyDescent="0.3">
      <c r="A11" s="255"/>
      <c r="B11" s="256"/>
      <c r="C11" s="256"/>
      <c r="D11" s="256"/>
      <c r="E11" s="257"/>
      <c r="J11" s="128"/>
    </row>
    <row r="12" spans="1:12" x14ac:dyDescent="0.3">
      <c r="A12" s="258"/>
      <c r="B12" s="259"/>
      <c r="C12" s="260"/>
      <c r="D12" s="260"/>
      <c r="E12" s="257"/>
      <c r="J12" s="128"/>
    </row>
    <row r="13" spans="1:12" ht="37.5" customHeight="1" x14ac:dyDescent="0.35">
      <c r="A13" s="116">
        <v>13200</v>
      </c>
      <c r="B13" s="116" t="s">
        <v>86</v>
      </c>
      <c r="C13" s="130">
        <f>C14+C15+C16+C17+C18</f>
        <v>202000</v>
      </c>
      <c r="D13" s="118">
        <f>D14+D15+D16+D17+D18</f>
        <v>104116.91</v>
      </c>
      <c r="E13" s="119">
        <f t="shared" ref="E13:E18" si="2">D13/C13</f>
        <v>0.51543024752475253</v>
      </c>
      <c r="F13" s="130">
        <f>F14+F15+F16+F17+F18</f>
        <v>241000</v>
      </c>
      <c r="G13" s="120">
        <f>G14+G15+G16+G17+G18</f>
        <v>88930.36</v>
      </c>
      <c r="H13" s="121">
        <f>G13/F13*100</f>
        <v>36.900564315352696</v>
      </c>
      <c r="J13" s="128"/>
      <c r="L13" s="131"/>
    </row>
    <row r="14" spans="1:12" ht="24" customHeight="1" x14ac:dyDescent="0.35">
      <c r="A14" s="122">
        <v>13210</v>
      </c>
      <c r="B14" s="122" t="s">
        <v>87</v>
      </c>
      <c r="C14" s="132">
        <v>82000</v>
      </c>
      <c r="D14" s="123">
        <v>30192.39</v>
      </c>
      <c r="E14" s="119">
        <f t="shared" si="2"/>
        <v>0.36819987804878046</v>
      </c>
      <c r="F14" s="125">
        <v>98600</v>
      </c>
      <c r="G14" s="133">
        <v>30321.55</v>
      </c>
      <c r="H14" s="127">
        <f t="shared" ref="H14:H18" si="3">G14/F14*100</f>
        <v>30.752079107505072</v>
      </c>
      <c r="J14" s="128"/>
    </row>
    <row r="15" spans="1:12" ht="24" customHeight="1" x14ac:dyDescent="0.35">
      <c r="A15" s="122">
        <v>13220</v>
      </c>
      <c r="B15" s="122" t="s">
        <v>88</v>
      </c>
      <c r="C15" s="132">
        <v>9000</v>
      </c>
      <c r="D15" s="123">
        <v>4201.62</v>
      </c>
      <c r="E15" s="119">
        <f t="shared" si="2"/>
        <v>0.46684666666666663</v>
      </c>
      <c r="F15" s="125">
        <v>17600</v>
      </c>
      <c r="G15" s="133">
        <v>4584.95</v>
      </c>
      <c r="H15" s="127">
        <f t="shared" si="3"/>
        <v>26.050852272727269</v>
      </c>
      <c r="J15" s="128"/>
    </row>
    <row r="16" spans="1:12" ht="24" customHeight="1" x14ac:dyDescent="0.35">
      <c r="A16" s="122">
        <v>13230</v>
      </c>
      <c r="B16" s="122" t="s">
        <v>89</v>
      </c>
      <c r="C16" s="132">
        <v>4000</v>
      </c>
      <c r="D16" s="123">
        <v>1388.01</v>
      </c>
      <c r="E16" s="119">
        <f t="shared" si="2"/>
        <v>0.34700249999999999</v>
      </c>
      <c r="F16" s="125">
        <v>7200</v>
      </c>
      <c r="G16" s="133">
        <v>1061.42</v>
      </c>
      <c r="H16" s="127">
        <f t="shared" si="3"/>
        <v>14.741944444444446</v>
      </c>
    </row>
    <row r="17" spans="1:8" ht="21" x14ac:dyDescent="0.35">
      <c r="A17" s="122">
        <v>13240</v>
      </c>
      <c r="B17" s="122" t="s">
        <v>90</v>
      </c>
      <c r="C17" s="132">
        <v>76000</v>
      </c>
      <c r="D17" s="123">
        <v>53936.95</v>
      </c>
      <c r="E17" s="119">
        <f t="shared" si="2"/>
        <v>0.70969671052631578</v>
      </c>
      <c r="F17" s="125">
        <v>80000</v>
      </c>
      <c r="G17" s="133">
        <v>41025.49</v>
      </c>
      <c r="H17" s="127">
        <f t="shared" si="3"/>
        <v>51.281862499999995</v>
      </c>
    </row>
    <row r="18" spans="1:8" ht="21" x14ac:dyDescent="0.35">
      <c r="A18" s="122">
        <v>13250</v>
      </c>
      <c r="B18" s="122" t="s">
        <v>91</v>
      </c>
      <c r="C18" s="132">
        <v>31000</v>
      </c>
      <c r="D18" s="123">
        <v>14397.94</v>
      </c>
      <c r="E18" s="119">
        <f t="shared" si="2"/>
        <v>0.46444967741935483</v>
      </c>
      <c r="F18" s="125">
        <v>37600</v>
      </c>
      <c r="G18" s="133">
        <v>11936.95</v>
      </c>
      <c r="H18" s="127">
        <f t="shared" si="3"/>
        <v>31.747207446808513</v>
      </c>
    </row>
    <row r="19" spans="1:8" x14ac:dyDescent="0.3">
      <c r="C19" s="134"/>
      <c r="D19" s="134"/>
      <c r="E19" s="134"/>
    </row>
    <row r="20" spans="1:8" x14ac:dyDescent="0.3">
      <c r="C20" s="134"/>
      <c r="D20" s="134"/>
      <c r="E20" s="134"/>
    </row>
    <row r="21" spans="1:8" ht="21" x14ac:dyDescent="0.35">
      <c r="A21" s="116">
        <v>13300</v>
      </c>
      <c r="B21" s="116" t="s">
        <v>92</v>
      </c>
      <c r="C21" s="130">
        <f>C22+C23+C24</f>
        <v>67000</v>
      </c>
      <c r="D21" s="118">
        <f>D22+D23</f>
        <v>29326.3</v>
      </c>
      <c r="E21" s="119">
        <f>D21/C21</f>
        <v>0.43770597014925372</v>
      </c>
      <c r="F21" s="130">
        <f>F22+F23+F24</f>
        <v>103000</v>
      </c>
      <c r="G21" s="120">
        <f>G23</f>
        <v>28894.09</v>
      </c>
      <c r="H21" s="121">
        <f>G21/F21*100</f>
        <v>28.052514563106794</v>
      </c>
    </row>
    <row r="22" spans="1:8" ht="21" x14ac:dyDescent="0.35">
      <c r="A22" s="122">
        <v>13310</v>
      </c>
      <c r="B22" s="122" t="s">
        <v>93</v>
      </c>
      <c r="C22" s="132">
        <v>1000</v>
      </c>
      <c r="D22" s="123">
        <v>650</v>
      </c>
      <c r="E22" s="119">
        <f>D22/C22</f>
        <v>0.65</v>
      </c>
      <c r="F22" s="125">
        <v>6000</v>
      </c>
      <c r="G22" s="133"/>
      <c r="H22" s="127">
        <f t="shared" ref="H22:H24" si="4">G22/F22*100</f>
        <v>0</v>
      </c>
    </row>
    <row r="23" spans="1:8" ht="21" x14ac:dyDescent="0.35">
      <c r="A23" s="122">
        <v>13320</v>
      </c>
      <c r="B23" s="122" t="s">
        <v>94</v>
      </c>
      <c r="C23" s="132">
        <v>65000</v>
      </c>
      <c r="D23" s="123">
        <v>28676.3</v>
      </c>
      <c r="E23" s="119">
        <f>D23/C23</f>
        <v>0.44117384615384614</v>
      </c>
      <c r="F23" s="125">
        <v>96000</v>
      </c>
      <c r="G23" s="133">
        <v>28894.09</v>
      </c>
      <c r="H23" s="127">
        <f t="shared" si="4"/>
        <v>30.098010416666664</v>
      </c>
    </row>
    <row r="24" spans="1:8" ht="21" x14ac:dyDescent="0.35">
      <c r="A24" s="122">
        <v>13330</v>
      </c>
      <c r="B24" s="122" t="s">
        <v>95</v>
      </c>
      <c r="C24" s="132">
        <v>1000</v>
      </c>
      <c r="D24" s="123">
        <v>0</v>
      </c>
      <c r="E24" s="119">
        <f>D24/C24</f>
        <v>0</v>
      </c>
      <c r="F24" s="125">
        <v>1000</v>
      </c>
      <c r="G24" s="133"/>
      <c r="H24" s="127">
        <f t="shared" si="4"/>
        <v>0</v>
      </c>
    </row>
    <row r="25" spans="1:8" ht="21" x14ac:dyDescent="0.35">
      <c r="A25" s="122">
        <v>13340</v>
      </c>
      <c r="B25" s="122" t="s">
        <v>96</v>
      </c>
      <c r="C25" s="125"/>
      <c r="D25" s="125">
        <v>0</v>
      </c>
      <c r="E25" s="135"/>
      <c r="F25" s="125"/>
      <c r="G25" s="133"/>
      <c r="H25" s="127">
        <v>0</v>
      </c>
    </row>
    <row r="26" spans="1:8" x14ac:dyDescent="0.3">
      <c r="A26" s="136"/>
      <c r="B26" s="256"/>
      <c r="C26" s="260"/>
      <c r="D26" s="136"/>
      <c r="E26" s="136"/>
    </row>
    <row r="27" spans="1:8" x14ac:dyDescent="0.3">
      <c r="B27" s="259"/>
      <c r="C27" s="260"/>
    </row>
    <row r="28" spans="1:8" ht="21" x14ac:dyDescent="0.35">
      <c r="A28" s="116">
        <v>13400</v>
      </c>
      <c r="B28" s="116" t="s">
        <v>97</v>
      </c>
      <c r="C28" s="130">
        <f>C29+C32+C33+C34+C35</f>
        <v>140000</v>
      </c>
      <c r="D28" s="117">
        <f>D29+D32+D34</f>
        <v>72867.28</v>
      </c>
      <c r="E28" s="119">
        <f>D28/C28</f>
        <v>0.5204805714285714</v>
      </c>
      <c r="F28" s="130">
        <f>F29+F32+F33+F34+F35</f>
        <v>220000</v>
      </c>
      <c r="G28" s="120">
        <f>G29+G34</f>
        <v>45291.75</v>
      </c>
      <c r="H28" s="121">
        <f>G28/F28*100</f>
        <v>20.58715909090909</v>
      </c>
    </row>
    <row r="29" spans="1:8" ht="21" x14ac:dyDescent="0.35">
      <c r="A29" s="122">
        <v>13410</v>
      </c>
      <c r="B29" s="122" t="s">
        <v>98</v>
      </c>
      <c r="C29" s="132">
        <v>5000</v>
      </c>
      <c r="D29" s="125"/>
      <c r="E29" s="125">
        <f>D29/C29*100</f>
        <v>0</v>
      </c>
      <c r="F29" s="125">
        <v>30000</v>
      </c>
      <c r="G29" s="137">
        <v>190</v>
      </c>
      <c r="H29" s="127">
        <f>G29/F29*100</f>
        <v>0.6333333333333333</v>
      </c>
    </row>
    <row r="30" spans="1:8" ht="21" x14ac:dyDescent="0.35">
      <c r="A30" s="122">
        <v>13420</v>
      </c>
      <c r="B30" s="122" t="s">
        <v>99</v>
      </c>
      <c r="C30" s="132"/>
      <c r="D30" s="125"/>
      <c r="E30" s="125">
        <v>0</v>
      </c>
      <c r="F30" s="125"/>
      <c r="G30" s="133"/>
      <c r="H30" s="133"/>
    </row>
    <row r="31" spans="1:8" ht="21" x14ac:dyDescent="0.35">
      <c r="A31" s="122">
        <v>13430</v>
      </c>
      <c r="B31" s="122" t="s">
        <v>100</v>
      </c>
      <c r="C31" s="132"/>
      <c r="D31" s="125"/>
      <c r="E31" s="125">
        <v>0</v>
      </c>
      <c r="F31" s="125"/>
      <c r="G31" s="133"/>
      <c r="H31" s="133"/>
    </row>
    <row r="32" spans="1:8" ht="37.5" x14ac:dyDescent="0.35">
      <c r="A32" s="122">
        <v>13440</v>
      </c>
      <c r="B32" s="122" t="s">
        <v>101</v>
      </c>
      <c r="C32" s="132">
        <v>5000</v>
      </c>
      <c r="D32" s="125">
        <v>2034</v>
      </c>
      <c r="E32" s="130">
        <f t="shared" ref="E32:E34" si="5">D32/C32*100</f>
        <v>40.68</v>
      </c>
      <c r="F32" s="125">
        <v>40000</v>
      </c>
      <c r="G32" s="133"/>
      <c r="H32" s="133"/>
    </row>
    <row r="33" spans="1:8" ht="21" x14ac:dyDescent="0.35">
      <c r="A33" s="122">
        <v>13450</v>
      </c>
      <c r="B33" s="122" t="s">
        <v>102</v>
      </c>
      <c r="C33" s="132"/>
      <c r="D33" s="125"/>
      <c r="E33" s="130">
        <v>0</v>
      </c>
      <c r="F33" s="125">
        <v>15000</v>
      </c>
      <c r="G33" s="133"/>
      <c r="H33" s="133"/>
    </row>
    <row r="34" spans="1:8" ht="21" x14ac:dyDescent="0.35">
      <c r="A34" s="122">
        <v>13460</v>
      </c>
      <c r="B34" s="122" t="s">
        <v>103</v>
      </c>
      <c r="C34" s="132">
        <v>130000</v>
      </c>
      <c r="D34" s="125">
        <v>70833.279999999999</v>
      </c>
      <c r="E34" s="130">
        <f t="shared" si="5"/>
        <v>54.487138461538464</v>
      </c>
      <c r="F34" s="125">
        <v>130000</v>
      </c>
      <c r="G34" s="133">
        <v>45101.75</v>
      </c>
      <c r="H34" s="127">
        <f>G34/F34*100</f>
        <v>34.693653846153843</v>
      </c>
    </row>
    <row r="35" spans="1:8" ht="21" x14ac:dyDescent="0.35">
      <c r="A35" s="122">
        <v>13470</v>
      </c>
      <c r="B35" s="122" t="s">
        <v>104</v>
      </c>
      <c r="C35" s="138"/>
      <c r="D35" s="125"/>
      <c r="E35" s="125">
        <v>0</v>
      </c>
      <c r="F35" s="125">
        <v>5000</v>
      </c>
      <c r="G35" s="133"/>
      <c r="H35" s="133"/>
    </row>
    <row r="36" spans="1:8" ht="21" x14ac:dyDescent="0.35">
      <c r="A36" s="122">
        <v>13780</v>
      </c>
      <c r="B36" s="122" t="s">
        <v>105</v>
      </c>
      <c r="C36" s="138"/>
      <c r="D36" s="125"/>
      <c r="E36" s="125">
        <v>0</v>
      </c>
      <c r="F36" s="125">
        <v>0</v>
      </c>
      <c r="G36" s="133"/>
      <c r="H36" s="133"/>
    </row>
    <row r="37" spans="1:8" x14ac:dyDescent="0.3">
      <c r="A37" s="136"/>
      <c r="B37" s="256"/>
      <c r="C37" s="136"/>
      <c r="D37" s="136"/>
      <c r="E37" s="136"/>
    </row>
    <row r="38" spans="1:8" x14ac:dyDescent="0.3">
      <c r="B38" s="259"/>
    </row>
    <row r="39" spans="1:8" ht="57" x14ac:dyDescent="0.35">
      <c r="A39" s="139">
        <v>1350</v>
      </c>
      <c r="B39" s="140" t="s">
        <v>106</v>
      </c>
      <c r="C39" s="141">
        <f>C40+C41+C42+C48</f>
        <v>141000</v>
      </c>
      <c r="D39" s="142">
        <f>D48</f>
        <v>740</v>
      </c>
      <c r="E39" s="141">
        <f>D39/C39*100</f>
        <v>0.52482269503546097</v>
      </c>
      <c r="F39" s="141">
        <f>F40+F42+F48+F49</f>
        <v>105000</v>
      </c>
      <c r="G39" s="143">
        <f>G40</f>
        <v>6494.49</v>
      </c>
      <c r="H39" s="144">
        <f>G39/F39*100</f>
        <v>6.1852285714285715</v>
      </c>
    </row>
    <row r="40" spans="1:8" ht="21" x14ac:dyDescent="0.35">
      <c r="A40" s="145">
        <v>13501</v>
      </c>
      <c r="B40" s="146" t="s">
        <v>107</v>
      </c>
      <c r="C40" s="147">
        <v>10000</v>
      </c>
      <c r="D40" s="124"/>
      <c r="E40" s="141">
        <f t="shared" ref="E40:E42" si="6">D40/C40*100</f>
        <v>0</v>
      </c>
      <c r="F40" s="148">
        <v>20000</v>
      </c>
      <c r="G40" s="149">
        <v>6494.49</v>
      </c>
      <c r="H40" s="150">
        <f>G40/F40*100</f>
        <v>32.472449999999995</v>
      </c>
    </row>
    <row r="41" spans="1:8" ht="21" x14ac:dyDescent="0.35">
      <c r="A41" s="145">
        <v>13502</v>
      </c>
      <c r="B41" s="146" t="s">
        <v>108</v>
      </c>
      <c r="C41" s="147">
        <v>1000</v>
      </c>
      <c r="D41" s="124"/>
      <c r="E41" s="141">
        <v>0</v>
      </c>
      <c r="F41" s="148"/>
      <c r="G41" s="149"/>
      <c r="H41" s="149"/>
    </row>
    <row r="42" spans="1:8" ht="21" x14ac:dyDescent="0.35">
      <c r="A42" s="145">
        <v>13503</v>
      </c>
      <c r="B42" s="146" t="s">
        <v>109</v>
      </c>
      <c r="C42" s="147">
        <v>110000</v>
      </c>
      <c r="D42" s="124"/>
      <c r="E42" s="141">
        <f t="shared" si="6"/>
        <v>0</v>
      </c>
      <c r="F42" s="148">
        <v>50000</v>
      </c>
      <c r="G42" s="149"/>
      <c r="H42" s="149"/>
    </row>
    <row r="43" spans="1:8" ht="38.25" x14ac:dyDescent="0.35">
      <c r="A43" s="145">
        <v>13504</v>
      </c>
      <c r="B43" s="146" t="s">
        <v>110</v>
      </c>
      <c r="C43" s="148"/>
      <c r="D43" s="148"/>
      <c r="E43" s="148">
        <v>0</v>
      </c>
      <c r="F43" s="148"/>
      <c r="G43" s="149"/>
      <c r="H43" s="149"/>
    </row>
    <row r="44" spans="1:8" ht="21" x14ac:dyDescent="0.35">
      <c r="A44" s="145">
        <v>13505</v>
      </c>
      <c r="B44" s="146" t="s">
        <v>111</v>
      </c>
      <c r="C44" s="148"/>
      <c r="D44" s="148"/>
      <c r="E44" s="148">
        <v>0</v>
      </c>
      <c r="F44" s="148"/>
      <c r="G44" s="149"/>
      <c r="H44" s="149"/>
    </row>
    <row r="45" spans="1:8" ht="38.25" x14ac:dyDescent="0.35">
      <c r="A45" s="145">
        <v>13506</v>
      </c>
      <c r="B45" s="146" t="s">
        <v>112</v>
      </c>
      <c r="C45" s="148"/>
      <c r="D45" s="148"/>
      <c r="E45" s="148">
        <v>0</v>
      </c>
      <c r="F45" s="148"/>
      <c r="G45" s="149"/>
      <c r="H45" s="149"/>
    </row>
    <row r="46" spans="1:8" ht="38.25" x14ac:dyDescent="0.35">
      <c r="A46" s="145">
        <v>13507</v>
      </c>
      <c r="B46" s="146" t="s">
        <v>113</v>
      </c>
      <c r="C46" s="148"/>
      <c r="D46" s="148"/>
      <c r="E46" s="148">
        <v>0</v>
      </c>
      <c r="F46" s="148"/>
      <c r="G46" s="149"/>
      <c r="H46" s="149"/>
    </row>
    <row r="47" spans="1:8" ht="21" x14ac:dyDescent="0.35">
      <c r="A47" s="145">
        <v>13508</v>
      </c>
      <c r="B47" s="146" t="s">
        <v>114</v>
      </c>
      <c r="C47" s="148"/>
      <c r="D47" s="148"/>
      <c r="E47" s="148">
        <v>0</v>
      </c>
      <c r="F47" s="148"/>
      <c r="G47" s="149"/>
      <c r="H47" s="149"/>
    </row>
    <row r="48" spans="1:8" ht="21" x14ac:dyDescent="0.35">
      <c r="A48" s="145">
        <v>13509</v>
      </c>
      <c r="B48" s="146" t="s">
        <v>115</v>
      </c>
      <c r="C48" s="148">
        <v>20000</v>
      </c>
      <c r="D48" s="124">
        <v>740</v>
      </c>
      <c r="E48" s="141">
        <f>D48/C48*100</f>
        <v>3.6999999999999997</v>
      </c>
      <c r="F48" s="148">
        <v>25000</v>
      </c>
      <c r="G48" s="149"/>
      <c r="H48" s="149"/>
    </row>
    <row r="49" spans="1:8" ht="21" x14ac:dyDescent="0.35">
      <c r="A49" s="151">
        <v>13510</v>
      </c>
      <c r="B49" s="152" t="s">
        <v>116</v>
      </c>
      <c r="C49" s="153"/>
      <c r="D49" s="148"/>
      <c r="E49" s="148"/>
      <c r="F49" s="154">
        <v>10000</v>
      </c>
      <c r="G49" s="149"/>
      <c r="H49" s="149"/>
    </row>
    <row r="50" spans="1:8" ht="26.25" x14ac:dyDescent="0.4">
      <c r="A50" s="155"/>
      <c r="B50" s="156"/>
      <c r="C50" s="156"/>
      <c r="D50" s="157"/>
      <c r="E50" s="157"/>
      <c r="F50" s="158"/>
    </row>
    <row r="51" spans="1:8" ht="26.25" x14ac:dyDescent="0.4">
      <c r="A51" s="155"/>
      <c r="B51" s="156"/>
      <c r="C51" s="156"/>
      <c r="D51" s="157"/>
      <c r="E51" s="157"/>
      <c r="F51" s="158"/>
    </row>
    <row r="52" spans="1:8" x14ac:dyDescent="0.3">
      <c r="B52" s="159"/>
      <c r="C52" s="156"/>
    </row>
    <row r="53" spans="1:8" ht="38.25" x14ac:dyDescent="0.35">
      <c r="A53" s="139">
        <v>1360</v>
      </c>
      <c r="B53" s="140" t="s">
        <v>117</v>
      </c>
      <c r="C53" s="160">
        <f>C54+C56</f>
        <v>115000</v>
      </c>
      <c r="D53" s="160">
        <f>D54+D55</f>
        <v>32634.39</v>
      </c>
      <c r="E53" s="160">
        <f>D53/C53*100</f>
        <v>28.37773043478261</v>
      </c>
      <c r="F53" s="160">
        <f>F54+F56</f>
        <v>155000</v>
      </c>
      <c r="G53" s="120">
        <f>G54</f>
        <v>17886.599999999999</v>
      </c>
      <c r="H53" s="121">
        <f>G53/F53*100</f>
        <v>11.539741935483869</v>
      </c>
    </row>
    <row r="54" spans="1:8" ht="21" x14ac:dyDescent="0.35">
      <c r="A54" s="145">
        <v>13610</v>
      </c>
      <c r="B54" s="146" t="s">
        <v>118</v>
      </c>
      <c r="C54" s="132">
        <v>100000</v>
      </c>
      <c r="D54" s="161">
        <v>30304.89</v>
      </c>
      <c r="E54" s="160">
        <f>D54/C54*100</f>
        <v>30.30489</v>
      </c>
      <c r="F54" s="162">
        <f>110000-1000</f>
        <v>109000</v>
      </c>
      <c r="G54" s="133">
        <v>17886.599999999999</v>
      </c>
      <c r="H54" s="127">
        <f>G54/F54*100</f>
        <v>16.4097247706422</v>
      </c>
    </row>
    <row r="55" spans="1:8" ht="21" x14ac:dyDescent="0.35">
      <c r="A55" s="145">
        <v>13650</v>
      </c>
      <c r="B55" s="146" t="s">
        <v>119</v>
      </c>
      <c r="C55" s="132"/>
      <c r="D55" s="161">
        <v>2329.5</v>
      </c>
      <c r="E55" s="160"/>
      <c r="F55" s="162"/>
      <c r="G55" s="133"/>
      <c r="H55" s="133"/>
    </row>
    <row r="56" spans="1:8" ht="21" x14ac:dyDescent="0.35">
      <c r="A56" s="145">
        <v>13660</v>
      </c>
      <c r="B56" s="146" t="s">
        <v>120</v>
      </c>
      <c r="C56" s="132">
        <v>15000</v>
      </c>
      <c r="D56" s="161"/>
      <c r="E56" s="160">
        <f t="shared" ref="E56" si="7">D56/C56*100</f>
        <v>0</v>
      </c>
      <c r="F56" s="162">
        <v>46000</v>
      </c>
      <c r="G56" s="133"/>
      <c r="H56" s="133"/>
    </row>
    <row r="57" spans="1:8" ht="21" x14ac:dyDescent="0.35">
      <c r="A57" s="145">
        <v>13670</v>
      </c>
      <c r="B57" s="146" t="s">
        <v>121</v>
      </c>
      <c r="C57" s="162">
        <v>0</v>
      </c>
      <c r="D57" s="163"/>
      <c r="E57" s="160"/>
      <c r="F57" s="162">
        <v>0</v>
      </c>
      <c r="G57" s="133"/>
      <c r="H57" s="133"/>
    </row>
    <row r="58" spans="1:8" ht="21" x14ac:dyDescent="0.35">
      <c r="A58" s="145">
        <v>13680</v>
      </c>
      <c r="B58" s="146" t="s">
        <v>122</v>
      </c>
      <c r="C58" s="162">
        <v>0</v>
      </c>
      <c r="D58" s="163"/>
      <c r="E58" s="160"/>
      <c r="F58" s="162">
        <v>0</v>
      </c>
      <c r="G58" s="133"/>
      <c r="H58" s="133"/>
    </row>
    <row r="59" spans="1:8" x14ac:dyDescent="0.3">
      <c r="A59" s="261"/>
      <c r="B59" s="252"/>
      <c r="C59" s="253"/>
      <c r="D59" s="263"/>
      <c r="E59" s="263"/>
    </row>
    <row r="60" spans="1:8" x14ac:dyDescent="0.3">
      <c r="A60" s="262"/>
      <c r="B60" s="253"/>
      <c r="C60" s="253"/>
      <c r="D60" s="264"/>
      <c r="E60" s="264"/>
    </row>
    <row r="61" spans="1:8" x14ac:dyDescent="0.3">
      <c r="A61" s="261"/>
      <c r="B61" s="254"/>
      <c r="C61" s="253"/>
      <c r="D61" s="263"/>
      <c r="E61" s="263"/>
    </row>
    <row r="62" spans="1:8" ht="38.25" x14ac:dyDescent="0.35">
      <c r="A62" s="139">
        <v>1370</v>
      </c>
      <c r="B62" s="140" t="s">
        <v>123</v>
      </c>
      <c r="C62" s="160">
        <f>C64+C69+C70</f>
        <v>83000</v>
      </c>
      <c r="D62" s="164">
        <f>D70</f>
        <v>27534.29</v>
      </c>
      <c r="E62" s="160">
        <f>D62/C62*100</f>
        <v>33.17384337349398</v>
      </c>
      <c r="F62" s="160">
        <f>F64+F69+F70</f>
        <v>92000</v>
      </c>
      <c r="G62" s="120">
        <f>G70</f>
        <v>11254.94</v>
      </c>
      <c r="H62" s="121">
        <f>G62/F62*100</f>
        <v>12.23363043478261</v>
      </c>
    </row>
    <row r="63" spans="1:8" ht="21" x14ac:dyDescent="0.35">
      <c r="A63" s="145">
        <v>13710</v>
      </c>
      <c r="B63" s="146" t="s">
        <v>124</v>
      </c>
      <c r="C63" s="132"/>
      <c r="D63" s="163"/>
      <c r="E63" s="160"/>
      <c r="F63" s="162">
        <v>0</v>
      </c>
      <c r="G63" s="133"/>
      <c r="H63" s="133"/>
    </row>
    <row r="64" spans="1:8" ht="21" x14ac:dyDescent="0.35">
      <c r="A64" s="145">
        <v>13720</v>
      </c>
      <c r="B64" s="146" t="s">
        <v>125</v>
      </c>
      <c r="C64" s="132">
        <v>10000</v>
      </c>
      <c r="D64" s="161"/>
      <c r="E64" s="160"/>
      <c r="F64" s="162">
        <v>15000</v>
      </c>
      <c r="G64" s="133"/>
      <c r="H64" s="133"/>
    </row>
    <row r="65" spans="1:9" ht="21" x14ac:dyDescent="0.35">
      <c r="A65" s="145">
        <v>13730</v>
      </c>
      <c r="B65" s="146" t="s">
        <v>126</v>
      </c>
      <c r="C65" s="132"/>
      <c r="D65" s="161"/>
      <c r="E65" s="160"/>
      <c r="F65" s="162"/>
      <c r="G65" s="133"/>
      <c r="H65" s="133"/>
    </row>
    <row r="66" spans="1:9" ht="21" x14ac:dyDescent="0.35">
      <c r="A66" s="145">
        <v>13740</v>
      </c>
      <c r="B66" s="146" t="s">
        <v>127</v>
      </c>
      <c r="C66" s="132"/>
      <c r="D66" s="161"/>
      <c r="E66" s="160"/>
      <c r="F66" s="162"/>
      <c r="G66" s="133"/>
      <c r="H66" s="133"/>
    </row>
    <row r="67" spans="1:9" ht="21" x14ac:dyDescent="0.35">
      <c r="A67" s="145">
        <v>13750</v>
      </c>
      <c r="B67" s="146" t="s">
        <v>128</v>
      </c>
      <c r="C67" s="132"/>
      <c r="D67" s="161"/>
      <c r="E67" s="160"/>
      <c r="F67" s="162"/>
      <c r="G67" s="133"/>
      <c r="H67" s="133"/>
    </row>
    <row r="68" spans="1:9" ht="21" x14ac:dyDescent="0.35">
      <c r="A68" s="145">
        <v>13760</v>
      </c>
      <c r="B68" s="146" t="s">
        <v>129</v>
      </c>
      <c r="C68" s="132"/>
      <c r="D68" s="161"/>
      <c r="E68" s="160"/>
      <c r="F68" s="162"/>
      <c r="G68" s="133"/>
      <c r="H68" s="133"/>
    </row>
    <row r="69" spans="1:9" ht="21" x14ac:dyDescent="0.35">
      <c r="A69" s="145">
        <v>13770</v>
      </c>
      <c r="B69" s="146" t="s">
        <v>130</v>
      </c>
      <c r="C69" s="132">
        <v>8000</v>
      </c>
      <c r="D69" s="161"/>
      <c r="E69" s="160">
        <f t="shared" ref="E69:E70" si="8">D69/C69*100</f>
        <v>0</v>
      </c>
      <c r="F69" s="162">
        <v>10000</v>
      </c>
      <c r="G69" s="133"/>
      <c r="H69" s="133"/>
    </row>
    <row r="70" spans="1:9" ht="21" x14ac:dyDescent="0.35">
      <c r="A70" s="145">
        <v>13780</v>
      </c>
      <c r="B70" s="146" t="s">
        <v>131</v>
      </c>
      <c r="C70" s="132">
        <v>65000</v>
      </c>
      <c r="D70" s="161">
        <v>27534.29</v>
      </c>
      <c r="E70" s="160">
        <f t="shared" si="8"/>
        <v>42.360446153846155</v>
      </c>
      <c r="F70" s="162">
        <v>67000</v>
      </c>
      <c r="G70" s="133">
        <v>11254.94</v>
      </c>
      <c r="H70" s="127">
        <f>G70/F70*100</f>
        <v>16.798417910447764</v>
      </c>
    </row>
    <row r="71" spans="1:9" x14ac:dyDescent="0.3">
      <c r="A71" s="155"/>
      <c r="B71" s="252"/>
      <c r="C71" s="253"/>
      <c r="D71" s="165"/>
      <c r="E71" s="166"/>
    </row>
    <row r="72" spans="1:9" x14ac:dyDescent="0.3">
      <c r="B72" s="254"/>
      <c r="C72" s="253"/>
      <c r="E72" s="167"/>
    </row>
    <row r="73" spans="1:9" ht="37.5" x14ac:dyDescent="0.3">
      <c r="A73" s="139">
        <v>1380</v>
      </c>
      <c r="B73" s="140" t="s">
        <v>132</v>
      </c>
      <c r="C73" s="168"/>
      <c r="D73" s="168">
        <v>23110.89</v>
      </c>
      <c r="E73" s="168"/>
      <c r="F73" s="169">
        <v>1000</v>
      </c>
      <c r="G73" s="170"/>
      <c r="H73" s="170"/>
    </row>
    <row r="74" spans="1:9" x14ac:dyDescent="0.3">
      <c r="A74" s="145">
        <v>13810</v>
      </c>
      <c r="B74" s="146" t="s">
        <v>133</v>
      </c>
      <c r="C74" s="171"/>
      <c r="D74" s="172"/>
      <c r="E74" s="168">
        <v>0</v>
      </c>
      <c r="F74" s="169">
        <v>1000</v>
      </c>
      <c r="G74" s="170"/>
      <c r="H74" s="170"/>
      <c r="I74" s="128"/>
    </row>
    <row r="75" spans="1:9" x14ac:dyDescent="0.3">
      <c r="A75" s="145">
        <v>13820</v>
      </c>
      <c r="B75" s="146" t="s">
        <v>134</v>
      </c>
      <c r="C75" s="168"/>
      <c r="D75" s="172">
        <v>23110.89</v>
      </c>
      <c r="E75" s="168">
        <v>0</v>
      </c>
      <c r="F75" s="173"/>
      <c r="G75" s="170"/>
      <c r="H75" s="170"/>
    </row>
    <row r="76" spans="1:9" x14ac:dyDescent="0.3">
      <c r="A76" s="145">
        <v>13821</v>
      </c>
      <c r="B76" s="146" t="s">
        <v>135</v>
      </c>
      <c r="C76" s="171"/>
      <c r="D76" s="172"/>
      <c r="E76" s="168">
        <v>0</v>
      </c>
      <c r="F76" s="173"/>
      <c r="G76" s="170"/>
      <c r="H76" s="170"/>
    </row>
    <row r="77" spans="1:9" x14ac:dyDescent="0.3">
      <c r="A77" s="145">
        <v>13830</v>
      </c>
      <c r="B77" s="146" t="s">
        <v>136</v>
      </c>
      <c r="C77" s="174"/>
      <c r="D77" s="175"/>
      <c r="E77" s="175"/>
      <c r="F77" s="170"/>
      <c r="G77" s="170"/>
      <c r="H77" s="170"/>
    </row>
    <row r="78" spans="1:9" x14ac:dyDescent="0.3">
      <c r="A78" s="145">
        <v>13850</v>
      </c>
      <c r="B78" s="146" t="s">
        <v>137</v>
      </c>
      <c r="C78" s="174"/>
      <c r="D78" s="175"/>
      <c r="E78" s="175"/>
      <c r="F78" s="170"/>
      <c r="G78" s="170"/>
      <c r="H78" s="170"/>
    </row>
    <row r="79" spans="1:9" x14ac:dyDescent="0.3">
      <c r="B79" s="252"/>
      <c r="E79" s="176"/>
    </row>
    <row r="80" spans="1:9" x14ac:dyDescent="0.3">
      <c r="A80" s="177"/>
      <c r="B80" s="254"/>
      <c r="E80" s="167"/>
    </row>
    <row r="81" spans="1:8" ht="38.25" x14ac:dyDescent="0.35">
      <c r="A81" s="139">
        <v>1395</v>
      </c>
      <c r="B81" s="178" t="s">
        <v>138</v>
      </c>
      <c r="C81" s="160">
        <f>C82+C83+C84</f>
        <v>25400</v>
      </c>
      <c r="D81" s="160">
        <f>D82</f>
        <v>513.46</v>
      </c>
      <c r="E81" s="160">
        <f>D81/C81*100</f>
        <v>2.0214960629921261</v>
      </c>
      <c r="F81" s="160">
        <f>F82+F83+F84</f>
        <v>28400</v>
      </c>
      <c r="G81" s="133">
        <f>G82+G83</f>
        <v>85</v>
      </c>
      <c r="H81" s="127">
        <f>G81/F81*100</f>
        <v>0.29929577464788731</v>
      </c>
    </row>
    <row r="82" spans="1:8" ht="21" x14ac:dyDescent="0.35">
      <c r="A82" s="145">
        <v>13951</v>
      </c>
      <c r="B82" s="179" t="s">
        <v>139</v>
      </c>
      <c r="C82" s="147">
        <f>14000+2000</f>
        <v>16000</v>
      </c>
      <c r="D82" s="161">
        <f>75+428.46+10</f>
        <v>513.46</v>
      </c>
      <c r="E82" s="161">
        <f t="shared" ref="E82" si="9">D82/C82*100</f>
        <v>3.2091250000000002</v>
      </c>
      <c r="F82" s="162">
        <v>19000</v>
      </c>
      <c r="G82" s="133">
        <v>75</v>
      </c>
      <c r="H82" s="127">
        <f>G82/F82*100</f>
        <v>0.39473684210526316</v>
      </c>
    </row>
    <row r="83" spans="1:8" ht="21" x14ac:dyDescent="0.35">
      <c r="A83" s="145">
        <v>13952</v>
      </c>
      <c r="B83" s="179" t="s">
        <v>140</v>
      </c>
      <c r="C83" s="132">
        <v>400</v>
      </c>
      <c r="D83" s="163"/>
      <c r="E83" s="161"/>
      <c r="F83" s="162">
        <v>400</v>
      </c>
      <c r="G83" s="133">
        <v>10</v>
      </c>
      <c r="H83" s="127">
        <f>G83/F83*100</f>
        <v>2.5</v>
      </c>
    </row>
    <row r="84" spans="1:8" ht="21" x14ac:dyDescent="0.35">
      <c r="A84" s="145">
        <v>13953</v>
      </c>
      <c r="B84" s="179" t="s">
        <v>141</v>
      </c>
      <c r="C84" s="132">
        <v>9000</v>
      </c>
      <c r="D84" s="161"/>
      <c r="E84" s="163"/>
      <c r="F84" s="162">
        <v>9000</v>
      </c>
      <c r="G84" s="133"/>
      <c r="H84" s="133"/>
    </row>
    <row r="85" spans="1:8" ht="21" x14ac:dyDescent="0.35">
      <c r="A85" s="145">
        <v>13918</v>
      </c>
      <c r="B85" s="180" t="s">
        <v>142</v>
      </c>
      <c r="C85" s="138"/>
      <c r="D85" s="163"/>
      <c r="E85" s="163"/>
      <c r="F85" s="133"/>
      <c r="G85" s="133"/>
      <c r="H85" s="133"/>
    </row>
    <row r="86" spans="1:8" x14ac:dyDescent="0.3">
      <c r="B86" s="181"/>
      <c r="E86" s="182"/>
    </row>
    <row r="87" spans="1:8" ht="21" x14ac:dyDescent="0.35">
      <c r="A87" s="139">
        <v>1400</v>
      </c>
      <c r="B87" s="140" t="s">
        <v>143</v>
      </c>
      <c r="C87" s="160">
        <f>C88+C89+C90+C91</f>
        <v>281000</v>
      </c>
      <c r="D87" s="118">
        <f>D88+D89+D90+D91</f>
        <v>128857.27</v>
      </c>
      <c r="E87" s="160">
        <f>D87/C87*100</f>
        <v>45.856679715302498</v>
      </c>
      <c r="F87" s="160">
        <f>F88+F89+F90+F91</f>
        <v>301000</v>
      </c>
      <c r="G87" s="120">
        <f>G88+G89+G90+G91</f>
        <v>121529.08</v>
      </c>
      <c r="H87" s="121">
        <f>G87/F87*100</f>
        <v>40.375109634551499</v>
      </c>
    </row>
    <row r="88" spans="1:8" ht="21" x14ac:dyDescent="0.35">
      <c r="A88" s="145">
        <v>14010</v>
      </c>
      <c r="B88" s="146" t="s">
        <v>144</v>
      </c>
      <c r="C88" s="132">
        <v>20000</v>
      </c>
      <c r="D88" s="123">
        <v>2084.14</v>
      </c>
      <c r="E88" s="160">
        <f t="shared" ref="E88:E91" si="10">D88/C88*100</f>
        <v>10.4207</v>
      </c>
      <c r="F88" s="162">
        <v>30000</v>
      </c>
      <c r="G88" s="133">
        <v>4467.4799999999996</v>
      </c>
      <c r="H88" s="127">
        <f t="shared" ref="H88:H91" si="11">G88/F88*100</f>
        <v>14.891599999999999</v>
      </c>
    </row>
    <row r="89" spans="1:8" ht="21" x14ac:dyDescent="0.35">
      <c r="A89" s="145">
        <v>14020</v>
      </c>
      <c r="B89" s="146" t="s">
        <v>145</v>
      </c>
      <c r="C89" s="132">
        <v>191000</v>
      </c>
      <c r="D89" s="123">
        <v>95350</v>
      </c>
      <c r="E89" s="160">
        <f t="shared" si="10"/>
        <v>49.921465968586389</v>
      </c>
      <c r="F89" s="162">
        <v>194000</v>
      </c>
      <c r="G89" s="133">
        <v>95380</v>
      </c>
      <c r="H89" s="127">
        <f t="shared" si="11"/>
        <v>49.164948453608247</v>
      </c>
    </row>
    <row r="90" spans="1:8" ht="21" x14ac:dyDescent="0.35">
      <c r="A90" s="145">
        <v>14040</v>
      </c>
      <c r="B90" s="146" t="s">
        <v>146</v>
      </c>
      <c r="C90" s="132">
        <v>35000</v>
      </c>
      <c r="D90" s="123">
        <v>16711.990000000002</v>
      </c>
      <c r="E90" s="160">
        <f t="shared" si="10"/>
        <v>47.748542857142859</v>
      </c>
      <c r="F90" s="162">
        <v>45000</v>
      </c>
      <c r="G90" s="133">
        <v>15923.6</v>
      </c>
      <c r="H90" s="127">
        <f t="shared" si="11"/>
        <v>35.385777777777776</v>
      </c>
    </row>
    <row r="91" spans="1:8" ht="21" x14ac:dyDescent="0.35">
      <c r="A91" s="145">
        <v>14050</v>
      </c>
      <c r="B91" s="146" t="s">
        <v>147</v>
      </c>
      <c r="C91" s="132">
        <v>35000</v>
      </c>
      <c r="D91" s="123">
        <v>14711.14</v>
      </c>
      <c r="E91" s="160">
        <f t="shared" si="10"/>
        <v>42.031828571428569</v>
      </c>
      <c r="F91" s="162">
        <v>32000</v>
      </c>
      <c r="G91" s="133">
        <v>5758</v>
      </c>
      <c r="H91" s="127">
        <f t="shared" si="11"/>
        <v>17.993749999999999</v>
      </c>
    </row>
    <row r="92" spans="1:8" x14ac:dyDescent="0.3">
      <c r="E92" s="182"/>
    </row>
    <row r="93" spans="1:8" ht="21" x14ac:dyDescent="0.35">
      <c r="A93" s="139">
        <v>14100</v>
      </c>
      <c r="B93" s="140" t="s">
        <v>148</v>
      </c>
      <c r="C93" s="160">
        <f>C94+C95+C96+C97</f>
        <v>60600</v>
      </c>
      <c r="D93" s="142">
        <f>D96+D95+D97</f>
        <v>33286.42</v>
      </c>
      <c r="E93" s="118">
        <f>D93/C93*100</f>
        <v>54.928085808580853</v>
      </c>
      <c r="F93" s="160">
        <f>F95+F94</f>
        <v>75800</v>
      </c>
      <c r="G93" s="120">
        <f>G94+G95</f>
        <v>10525.52</v>
      </c>
      <c r="H93" s="121">
        <f>G93/F93*100</f>
        <v>13.885910290237469</v>
      </c>
    </row>
    <row r="94" spans="1:8" ht="21" x14ac:dyDescent="0.35">
      <c r="A94" s="183">
        <v>14130</v>
      </c>
      <c r="B94" s="146" t="s">
        <v>149</v>
      </c>
      <c r="C94" s="132">
        <v>7000</v>
      </c>
      <c r="E94" s="142"/>
      <c r="F94" s="161">
        <v>10800</v>
      </c>
      <c r="G94" s="184">
        <v>4550</v>
      </c>
      <c r="H94" s="127">
        <f>G94/F94*100</f>
        <v>42.129629629629626</v>
      </c>
    </row>
    <row r="95" spans="1:8" ht="21" x14ac:dyDescent="0.35">
      <c r="A95" s="183">
        <v>14140</v>
      </c>
      <c r="B95" s="146" t="s">
        <v>150</v>
      </c>
      <c r="C95" s="132">
        <v>50000</v>
      </c>
      <c r="D95" s="142">
        <v>29877.599999999999</v>
      </c>
      <c r="E95" s="142">
        <f t="shared" ref="E95" si="12">D95/C95*100</f>
        <v>59.755199999999995</v>
      </c>
      <c r="F95" s="161">
        <v>65000</v>
      </c>
      <c r="G95" s="133">
        <v>5975.52</v>
      </c>
      <c r="H95" s="137">
        <f>G95/F95*100</f>
        <v>9.1931076923076933</v>
      </c>
    </row>
    <row r="96" spans="1:8" s="227" customFormat="1" ht="21" x14ac:dyDescent="0.35">
      <c r="A96" s="183">
        <v>14130</v>
      </c>
      <c r="B96" s="146" t="s">
        <v>178</v>
      </c>
      <c r="C96" s="132">
        <v>1000</v>
      </c>
      <c r="D96" s="142">
        <v>894</v>
      </c>
      <c r="E96" s="142"/>
      <c r="F96" s="161"/>
      <c r="G96" s="133"/>
      <c r="H96" s="137"/>
    </row>
    <row r="97" spans="1:8" ht="21" x14ac:dyDescent="0.35">
      <c r="A97" s="183">
        <v>14410</v>
      </c>
      <c r="B97" s="146" t="s">
        <v>151</v>
      </c>
      <c r="C97" s="132">
        <v>2600</v>
      </c>
      <c r="D97" s="142">
        <v>2514.8200000000002</v>
      </c>
      <c r="E97" s="118">
        <f>D97/C97*100</f>
        <v>96.723846153846154</v>
      </c>
      <c r="F97" s="148"/>
      <c r="G97" s="149"/>
      <c r="H97" s="133"/>
    </row>
    <row r="98" spans="1:8" ht="38.25" x14ac:dyDescent="0.35">
      <c r="A98" s="139">
        <v>1420</v>
      </c>
      <c r="B98" s="140" t="s">
        <v>152</v>
      </c>
      <c r="C98" s="160">
        <f>C101+C99+C100</f>
        <v>13000</v>
      </c>
      <c r="D98" s="118">
        <f>D99+D101</f>
        <v>7305.66</v>
      </c>
      <c r="E98" s="118">
        <f>D98/C98*100</f>
        <v>56.197384615384614</v>
      </c>
      <c r="F98" s="160">
        <f>F99+F100+F101</f>
        <v>30000</v>
      </c>
      <c r="G98" s="120">
        <f>G99+G100+G101</f>
        <v>2930.96</v>
      </c>
      <c r="H98" s="121">
        <f>G98/F98*100</f>
        <v>9.7698666666666671</v>
      </c>
    </row>
    <row r="99" spans="1:8" ht="21" x14ac:dyDescent="0.35">
      <c r="A99" s="145">
        <v>14210</v>
      </c>
      <c r="B99" s="146" t="s">
        <v>153</v>
      </c>
      <c r="C99" s="132">
        <v>7000</v>
      </c>
      <c r="D99" s="123">
        <v>4615.16</v>
      </c>
      <c r="E99" s="185">
        <f>D99/C99*100</f>
        <v>65.930857142857135</v>
      </c>
      <c r="F99" s="162">
        <f>20000-500</f>
        <v>19500</v>
      </c>
      <c r="G99" s="133">
        <v>1597.48</v>
      </c>
      <c r="H99" s="127">
        <f t="shared" ref="H99:H101" si="13">G99/F99*100</f>
        <v>8.1922051282051278</v>
      </c>
    </row>
    <row r="100" spans="1:8" ht="21" x14ac:dyDescent="0.35">
      <c r="A100" s="145">
        <v>14220</v>
      </c>
      <c r="B100" s="146" t="s">
        <v>154</v>
      </c>
      <c r="C100" s="132">
        <v>1000</v>
      </c>
      <c r="D100" s="123"/>
      <c r="E100" s="185">
        <v>0</v>
      </c>
      <c r="F100" s="162">
        <v>500</v>
      </c>
      <c r="G100" s="133">
        <v>180</v>
      </c>
      <c r="H100" s="127">
        <f t="shared" si="13"/>
        <v>36</v>
      </c>
    </row>
    <row r="101" spans="1:8" ht="21" x14ac:dyDescent="0.35">
      <c r="A101" s="145">
        <v>14230</v>
      </c>
      <c r="B101" s="146" t="s">
        <v>155</v>
      </c>
      <c r="C101" s="132">
        <v>5000</v>
      </c>
      <c r="D101" s="123">
        <v>2690.5</v>
      </c>
      <c r="E101" s="185">
        <f>D101/C101*100</f>
        <v>53.81</v>
      </c>
      <c r="F101" s="162">
        <v>10000</v>
      </c>
      <c r="G101" s="133">
        <v>1153.48</v>
      </c>
      <c r="H101" s="127">
        <f t="shared" si="13"/>
        <v>11.534800000000001</v>
      </c>
    </row>
    <row r="102" spans="1:8" x14ac:dyDescent="0.3">
      <c r="A102" s="155"/>
      <c r="B102" s="252"/>
      <c r="C102" s="253"/>
      <c r="D102" s="157"/>
      <c r="E102" s="186"/>
    </row>
    <row r="103" spans="1:8" x14ac:dyDescent="0.3">
      <c r="B103" s="254"/>
      <c r="C103" s="253"/>
      <c r="E103" s="167"/>
    </row>
    <row r="104" spans="1:8" ht="38.25" x14ac:dyDescent="0.35">
      <c r="A104" s="139">
        <v>1430</v>
      </c>
      <c r="B104" s="140" t="s">
        <v>156</v>
      </c>
      <c r="C104" s="187">
        <v>120000</v>
      </c>
      <c r="D104" s="160">
        <f>D105</f>
        <v>67308.19</v>
      </c>
      <c r="E104" s="164">
        <f>D104/C104*100</f>
        <v>56.090158333333342</v>
      </c>
      <c r="F104" s="141">
        <f>F105+F106</f>
        <v>200000</v>
      </c>
      <c r="G104" s="120">
        <f>G105+G106</f>
        <v>11092.849999999999</v>
      </c>
      <c r="H104" s="121">
        <f>G104/F104*100</f>
        <v>5.5464249999999993</v>
      </c>
    </row>
    <row r="105" spans="1:8" ht="21" x14ac:dyDescent="0.35">
      <c r="A105" s="151">
        <v>14310</v>
      </c>
      <c r="B105" s="152" t="s">
        <v>157</v>
      </c>
      <c r="C105" s="132">
        <v>120000</v>
      </c>
      <c r="D105" s="161">
        <v>67308.19</v>
      </c>
      <c r="E105" s="164"/>
      <c r="F105" s="162">
        <v>180000</v>
      </c>
      <c r="G105" s="184">
        <v>10871.3</v>
      </c>
      <c r="H105" s="127">
        <f t="shared" ref="H105:H106" si="14">G105/F105*100</f>
        <v>6.0396111111111113</v>
      </c>
    </row>
    <row r="106" spans="1:8" ht="21" x14ac:dyDescent="0.35">
      <c r="A106" s="151">
        <v>14320</v>
      </c>
      <c r="B106" s="152" t="s">
        <v>158</v>
      </c>
      <c r="C106" s="132">
        <v>2600</v>
      </c>
      <c r="D106" s="163"/>
      <c r="E106" s="164"/>
      <c r="F106" s="162">
        <v>20000</v>
      </c>
      <c r="G106" s="133">
        <f>186.05+35.5</f>
        <v>221.55</v>
      </c>
      <c r="H106" s="127">
        <f t="shared" si="14"/>
        <v>1.10775</v>
      </c>
    </row>
    <row r="107" spans="1:8" x14ac:dyDescent="0.3">
      <c r="A107" s="183"/>
      <c r="B107" s="146"/>
      <c r="C107" s="188"/>
      <c r="D107" s="189"/>
      <c r="E107" s="190"/>
      <c r="F107" s="191"/>
      <c r="G107" s="173"/>
      <c r="H107" s="173"/>
    </row>
    <row r="108" spans="1:8" ht="21" x14ac:dyDescent="0.35">
      <c r="A108" s="138">
        <v>14510</v>
      </c>
      <c r="B108" s="138" t="s">
        <v>159</v>
      </c>
      <c r="C108" s="132"/>
      <c r="D108" s="138"/>
      <c r="E108" s="138"/>
      <c r="F108" s="118">
        <f>F109</f>
        <v>1200</v>
      </c>
      <c r="G108" s="133">
        <f>G109</f>
        <v>450</v>
      </c>
      <c r="H108" s="127">
        <f>G108/F108*100</f>
        <v>37.5</v>
      </c>
    </row>
    <row r="109" spans="1:8" ht="21" x14ac:dyDescent="0.35">
      <c r="A109" s="138">
        <v>14510</v>
      </c>
      <c r="B109" s="138" t="s">
        <v>159</v>
      </c>
      <c r="C109" s="138"/>
      <c r="D109" s="161"/>
      <c r="E109" s="138"/>
      <c r="F109" s="123">
        <v>1200</v>
      </c>
      <c r="G109" s="133">
        <v>450</v>
      </c>
      <c r="H109" s="127">
        <f>G109/F109*100</f>
        <v>37.5</v>
      </c>
    </row>
    <row r="110" spans="1:8" x14ac:dyDescent="0.3">
      <c r="C110" s="191"/>
      <c r="D110" s="191"/>
      <c r="E110" s="191"/>
      <c r="F110" s="170"/>
      <c r="G110" s="170"/>
      <c r="H110" s="170"/>
    </row>
    <row r="111" spans="1:8" ht="21" x14ac:dyDescent="0.35">
      <c r="C111" s="192">
        <f>C5+C13+C21+C28+C39+C53+C62+C81+C87+C93+C98+C104+C106+C107</f>
        <v>1708600</v>
      </c>
      <c r="D111" s="189">
        <f>D5+D13+D21+D28+D39+D53+D62+D73+D81+D87+D93+D98+D104</f>
        <v>784831.56</v>
      </c>
      <c r="E111" s="193">
        <f>D111/C111*100</f>
        <v>45.934189394826177</v>
      </c>
      <c r="F111" s="121">
        <f>F5+F13+F21+F28+F39+F53+F62+F81+F87+F93+F98+F104+F108+F73</f>
        <v>2342400</v>
      </c>
      <c r="G111" s="121">
        <f>G5+G13+G21+G28+G39+G53+G62+G81+G87+G93+G98+G104+G108+F73+G107+G97</f>
        <v>380843.39</v>
      </c>
      <c r="H111" s="194">
        <f>G111/F111*100</f>
        <v>16.258682974726778</v>
      </c>
    </row>
    <row r="113" spans="6:7" x14ac:dyDescent="0.3">
      <c r="G113" s="195"/>
    </row>
    <row r="114" spans="6:7" x14ac:dyDescent="0.3">
      <c r="F114" s="195"/>
    </row>
  </sheetData>
  <mergeCells count="10">
    <mergeCell ref="B71:C72"/>
    <mergeCell ref="B79:B80"/>
    <mergeCell ref="B102:C103"/>
    <mergeCell ref="A11:E12"/>
    <mergeCell ref="B26:C27"/>
    <mergeCell ref="B37:B38"/>
    <mergeCell ref="A59:A61"/>
    <mergeCell ref="B59:C61"/>
    <mergeCell ref="D59:D61"/>
    <mergeCell ref="E59:E6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"/>
  <sheetViews>
    <sheetView workbookViewId="0">
      <selection activeCell="J16" sqref="J16"/>
    </sheetView>
  </sheetViews>
  <sheetFormatPr defaultRowHeight="15.75" x14ac:dyDescent="0.25"/>
  <cols>
    <col min="1" max="1" width="11.7109375" style="6" customWidth="1"/>
    <col min="2" max="4" width="11.7109375" style="91" customWidth="1"/>
    <col min="5" max="5" width="21" style="91" customWidth="1"/>
    <col min="6" max="6" width="17" style="6" customWidth="1"/>
    <col min="7" max="7" width="14.7109375" style="6" customWidth="1"/>
    <col min="8" max="8" width="17" style="6" customWidth="1"/>
    <col min="9" max="9" width="18.140625" style="6" customWidth="1"/>
    <col min="10" max="10" width="18.140625" style="91" customWidth="1"/>
    <col min="11" max="16384" width="9.140625" style="91"/>
  </cols>
  <sheetData>
    <row r="1" spans="1:10" x14ac:dyDescent="0.25">
      <c r="B1" s="272"/>
      <c r="C1" s="272"/>
      <c r="D1" s="272"/>
    </row>
    <row r="2" spans="1:10" ht="18.75" x14ac:dyDescent="0.3">
      <c r="A2" s="85" t="s">
        <v>19</v>
      </c>
      <c r="B2" s="273" t="s">
        <v>43</v>
      </c>
      <c r="C2" s="273"/>
      <c r="D2" s="273"/>
      <c r="E2" s="273"/>
      <c r="F2" s="273"/>
      <c r="G2" s="273"/>
      <c r="H2" s="7"/>
    </row>
    <row r="3" spans="1:10" ht="16.5" thickBot="1" x14ac:dyDescent="0.3">
      <c r="B3" s="274"/>
      <c r="C3" s="274"/>
      <c r="D3" s="274"/>
      <c r="E3" s="33"/>
    </row>
    <row r="4" spans="1:10" ht="16.5" thickBot="1" x14ac:dyDescent="0.3">
      <c r="A4" s="8"/>
      <c r="B4" s="275"/>
      <c r="C4" s="275"/>
      <c r="D4" s="276"/>
      <c r="E4" s="92"/>
      <c r="F4" s="277" t="s">
        <v>52</v>
      </c>
      <c r="G4" s="278"/>
      <c r="H4" s="9"/>
      <c r="I4" s="93" t="s">
        <v>71</v>
      </c>
      <c r="J4" s="9"/>
    </row>
    <row r="5" spans="1:10" x14ac:dyDescent="0.25">
      <c r="A5" s="265">
        <v>30000</v>
      </c>
      <c r="B5" s="267" t="s">
        <v>20</v>
      </c>
      <c r="C5" s="268"/>
      <c r="D5" s="269"/>
      <c r="E5" s="270" t="s">
        <v>51</v>
      </c>
      <c r="F5" s="270" t="s">
        <v>168</v>
      </c>
      <c r="G5" s="270" t="s">
        <v>23</v>
      </c>
      <c r="H5" s="270" t="s">
        <v>72</v>
      </c>
      <c r="I5" s="270" t="s">
        <v>168</v>
      </c>
      <c r="J5" s="25" t="s">
        <v>10</v>
      </c>
    </row>
    <row r="6" spans="1:10" ht="16.5" thickBot="1" x14ac:dyDescent="0.3">
      <c r="A6" s="266"/>
      <c r="B6" s="292" t="s">
        <v>21</v>
      </c>
      <c r="C6" s="293"/>
      <c r="D6" s="294"/>
      <c r="E6" s="271"/>
      <c r="F6" s="271"/>
      <c r="G6" s="271"/>
      <c r="H6" s="271"/>
      <c r="I6" s="271"/>
      <c r="J6" s="25"/>
    </row>
    <row r="7" spans="1:10" ht="16.5" thickBot="1" x14ac:dyDescent="0.3">
      <c r="A7" s="86"/>
      <c r="B7" s="295" t="s">
        <v>25</v>
      </c>
      <c r="C7" s="295"/>
      <c r="D7" s="296"/>
      <c r="E7" s="87">
        <f>E9</f>
        <v>587115</v>
      </c>
      <c r="F7" s="87">
        <f>F9</f>
        <v>53891.18</v>
      </c>
      <c r="G7" s="74"/>
      <c r="H7" s="87">
        <f>H9</f>
        <v>1110000</v>
      </c>
      <c r="I7" s="87">
        <f>I12+I13+I16</f>
        <v>59707.6</v>
      </c>
      <c r="J7" s="74">
        <f>I7/H7*100</f>
        <v>5.3790630630630627</v>
      </c>
    </row>
    <row r="8" spans="1:10" ht="16.5" thickBot="1" x14ac:dyDescent="0.3">
      <c r="A8" s="88"/>
      <c r="B8" s="297"/>
      <c r="C8" s="297"/>
      <c r="D8" s="297"/>
      <c r="E8" s="89"/>
      <c r="F8" s="89"/>
      <c r="G8" s="78"/>
      <c r="H8" s="89"/>
      <c r="I8" s="89"/>
      <c r="J8" s="79"/>
    </row>
    <row r="9" spans="1:10" x14ac:dyDescent="0.25">
      <c r="A9" s="279" t="s">
        <v>45</v>
      </c>
      <c r="B9" s="281" t="s">
        <v>39</v>
      </c>
      <c r="C9" s="282"/>
      <c r="D9" s="282"/>
      <c r="E9" s="285">
        <f>E11+E12+E14+E13+E15+E16</f>
        <v>587115</v>
      </c>
      <c r="F9" s="285">
        <f>F11+F12+F13+F15+F16</f>
        <v>53891.18</v>
      </c>
      <c r="G9" s="287"/>
      <c r="H9" s="285">
        <f>H11+H12+H13+H14+H15+H16+H17+H19+H18</f>
        <v>1110000</v>
      </c>
      <c r="I9" s="285">
        <f>I12+I13+I16</f>
        <v>59707.6</v>
      </c>
      <c r="J9" s="287">
        <f>I9/H9*100</f>
        <v>5.3790630630630627</v>
      </c>
    </row>
    <row r="10" spans="1:10" ht="16.5" thickBot="1" x14ac:dyDescent="0.3">
      <c r="A10" s="280"/>
      <c r="B10" s="283"/>
      <c r="C10" s="284"/>
      <c r="D10" s="284"/>
      <c r="E10" s="286"/>
      <c r="F10" s="286"/>
      <c r="G10" s="288"/>
      <c r="H10" s="286"/>
      <c r="I10" s="286"/>
      <c r="J10" s="288"/>
    </row>
    <row r="11" spans="1:10" ht="43.5" customHeight="1" thickBot="1" x14ac:dyDescent="0.3">
      <c r="A11" s="37">
        <v>12609</v>
      </c>
      <c r="B11" s="289" t="s">
        <v>44</v>
      </c>
      <c r="C11" s="290"/>
      <c r="D11" s="291"/>
      <c r="E11" s="23">
        <v>80000</v>
      </c>
      <c r="F11" s="23"/>
      <c r="G11" s="26"/>
      <c r="H11" s="23">
        <v>89000</v>
      </c>
      <c r="I11" s="23"/>
      <c r="J11" s="26"/>
    </row>
    <row r="12" spans="1:10" ht="43.5" customHeight="1" thickBot="1" x14ac:dyDescent="0.3">
      <c r="A12" s="10">
        <v>13431</v>
      </c>
      <c r="B12" s="289" t="s">
        <v>47</v>
      </c>
      <c r="C12" s="290"/>
      <c r="D12" s="291"/>
      <c r="E12" s="24">
        <v>202665</v>
      </c>
      <c r="F12" s="24"/>
      <c r="G12" s="26"/>
      <c r="H12" s="24">
        <v>128944</v>
      </c>
      <c r="I12" s="24">
        <v>24941</v>
      </c>
      <c r="J12" s="26">
        <f>I12/H12*100</f>
        <v>19.342505273607145</v>
      </c>
    </row>
    <row r="13" spans="1:10" ht="43.5" customHeight="1" thickBot="1" x14ac:dyDescent="0.3">
      <c r="A13" s="10">
        <v>13877</v>
      </c>
      <c r="B13" s="289" t="s">
        <v>48</v>
      </c>
      <c r="C13" s="290"/>
      <c r="D13" s="291"/>
      <c r="E13" s="24">
        <v>60450</v>
      </c>
      <c r="F13" s="24">
        <v>53891.18</v>
      </c>
      <c r="G13" s="26"/>
      <c r="H13" s="24">
        <v>30109</v>
      </c>
      <c r="I13" s="24">
        <v>4110.6000000000004</v>
      </c>
      <c r="J13" s="26">
        <f>I13/H13*100</f>
        <v>13.652396293467071</v>
      </c>
    </row>
    <row r="14" spans="1:10" ht="43.5" customHeight="1" thickBot="1" x14ac:dyDescent="0.3">
      <c r="A14" s="41">
        <v>14311</v>
      </c>
      <c r="B14" s="298" t="s">
        <v>46</v>
      </c>
      <c r="C14" s="299"/>
      <c r="D14" s="300"/>
      <c r="E14" s="24">
        <v>15000</v>
      </c>
      <c r="F14" s="24"/>
      <c r="G14" s="26"/>
      <c r="H14" s="24">
        <v>25000</v>
      </c>
      <c r="I14" s="24"/>
      <c r="J14" s="26"/>
    </row>
    <row r="15" spans="1:10" ht="43.5" customHeight="1" thickBot="1" x14ac:dyDescent="0.3">
      <c r="A15" s="84">
        <v>14219</v>
      </c>
      <c r="B15" s="289" t="s">
        <v>49</v>
      </c>
      <c r="C15" s="290"/>
      <c r="D15" s="291"/>
      <c r="E15" s="80">
        <v>149000</v>
      </c>
      <c r="F15" s="24"/>
      <c r="G15" s="26"/>
      <c r="H15" s="24">
        <v>210447</v>
      </c>
      <c r="I15" s="24"/>
      <c r="J15" s="26"/>
    </row>
    <row r="16" spans="1:10" ht="43.5" customHeight="1" thickBot="1" x14ac:dyDescent="0.3">
      <c r="A16" s="83">
        <v>15554</v>
      </c>
      <c r="B16" s="81" t="s">
        <v>50</v>
      </c>
      <c r="C16" s="82"/>
      <c r="D16" s="82"/>
      <c r="E16" s="24">
        <v>80000</v>
      </c>
      <c r="F16" s="45"/>
      <c r="G16" s="36"/>
      <c r="H16" s="38">
        <v>31500</v>
      </c>
      <c r="I16" s="24">
        <f>27656+3000</f>
        <v>30656</v>
      </c>
      <c r="J16" s="26">
        <f>I16/H16*100</f>
        <v>97.320634920634916</v>
      </c>
    </row>
    <row r="17" spans="1:10" ht="43.5" customHeight="1" thickBot="1" x14ac:dyDescent="0.3">
      <c r="A17" s="42">
        <v>18396</v>
      </c>
      <c r="B17" s="77" t="s">
        <v>53</v>
      </c>
      <c r="C17" s="78"/>
      <c r="D17" s="79"/>
      <c r="E17" s="71"/>
      <c r="F17" s="43"/>
      <c r="G17" s="43"/>
      <c r="H17" s="72">
        <v>500000</v>
      </c>
      <c r="I17" s="43"/>
      <c r="J17" s="44"/>
    </row>
    <row r="18" spans="1:10" ht="43.5" customHeight="1" thickBot="1" x14ac:dyDescent="0.3">
      <c r="A18" s="36">
        <v>18699</v>
      </c>
      <c r="B18" s="301" t="s">
        <v>73</v>
      </c>
      <c r="C18" s="301"/>
      <c r="D18" s="301"/>
      <c r="E18" s="71"/>
      <c r="F18" s="43"/>
      <c r="G18" s="43"/>
      <c r="H18" s="72">
        <v>85000</v>
      </c>
      <c r="I18" s="43"/>
      <c r="J18" s="44"/>
    </row>
    <row r="19" spans="1:10" ht="43.5" customHeight="1" thickBot="1" x14ac:dyDescent="0.3">
      <c r="A19" s="75">
        <v>18720</v>
      </c>
      <c r="B19" s="77" t="s">
        <v>74</v>
      </c>
      <c r="C19" s="78"/>
      <c r="D19" s="79"/>
      <c r="E19" s="76"/>
      <c r="F19" s="36"/>
      <c r="G19" s="36"/>
      <c r="H19" s="45">
        <v>10000</v>
      </c>
      <c r="I19" s="36"/>
      <c r="J19" s="5"/>
    </row>
  </sheetData>
  <mergeCells count="29">
    <mergeCell ref="B14:D14"/>
    <mergeCell ref="B15:D15"/>
    <mergeCell ref="B18:D18"/>
    <mergeCell ref="H9:H10"/>
    <mergeCell ref="I9:I10"/>
    <mergeCell ref="J9:J10"/>
    <mergeCell ref="B11:D11"/>
    <mergeCell ref="B12:D12"/>
    <mergeCell ref="B13:D13"/>
    <mergeCell ref="H5:H6"/>
    <mergeCell ref="I5:I6"/>
    <mergeCell ref="B6:D6"/>
    <mergeCell ref="B7:D7"/>
    <mergeCell ref="B8:D8"/>
    <mergeCell ref="A9:A10"/>
    <mergeCell ref="B9:D10"/>
    <mergeCell ref="E9:E10"/>
    <mergeCell ref="F9:F10"/>
    <mergeCell ref="G9:G10"/>
    <mergeCell ref="B1:D1"/>
    <mergeCell ref="B2:G2"/>
    <mergeCell ref="B3:D3"/>
    <mergeCell ref="B4:D4"/>
    <mergeCell ref="F4:G4"/>
    <mergeCell ref="A5:A6"/>
    <mergeCell ref="B5:D5"/>
    <mergeCell ref="E5:E6"/>
    <mergeCell ref="F5:F6"/>
    <mergeCell ref="G5:G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1"/>
  <sheetViews>
    <sheetView view="pageBreakPreview" topLeftCell="A10" zoomScale="60" zoomScaleNormal="100" workbookViewId="0">
      <selection activeCell="AI60" sqref="AI60"/>
    </sheetView>
  </sheetViews>
  <sheetFormatPr defaultRowHeight="15.75" x14ac:dyDescent="0.25"/>
  <cols>
    <col min="1" max="1" width="24.42578125" style="91" customWidth="1"/>
    <col min="2" max="2" width="26.140625" style="91" customWidth="1"/>
    <col min="3" max="3" width="29.28515625" style="91" customWidth="1"/>
    <col min="4" max="4" width="18.140625" style="91" customWidth="1"/>
    <col min="5" max="8" width="16.85546875" style="91" customWidth="1"/>
    <col min="9" max="9" width="15.85546875" style="91" customWidth="1"/>
    <col min="10" max="10" width="13.7109375" style="91" customWidth="1"/>
    <col min="11" max="16384" width="9.140625" style="91"/>
  </cols>
  <sheetData>
    <row r="1" spans="1:10" ht="16.5" thickBot="1" x14ac:dyDescent="0.3">
      <c r="A1" s="11" t="s">
        <v>26</v>
      </c>
      <c r="B1" s="302" t="s">
        <v>27</v>
      </c>
      <c r="C1" s="302"/>
      <c r="D1" s="302"/>
      <c r="E1" s="302"/>
      <c r="F1" s="302"/>
    </row>
    <row r="2" spans="1:10" x14ac:dyDescent="0.25">
      <c r="A2" s="196"/>
      <c r="B2" s="197"/>
      <c r="C2" s="198"/>
      <c r="D2" s="199" t="s">
        <v>52</v>
      </c>
      <c r="E2" s="200"/>
      <c r="F2" s="198"/>
      <c r="G2" s="199" t="s">
        <v>71</v>
      </c>
      <c r="H2" s="200"/>
    </row>
    <row r="3" spans="1:10" ht="31.5" x14ac:dyDescent="0.25">
      <c r="A3" s="303">
        <v>21000</v>
      </c>
      <c r="B3" s="201" t="s">
        <v>28</v>
      </c>
      <c r="C3" s="304" t="s">
        <v>22</v>
      </c>
      <c r="D3" s="304" t="s">
        <v>169</v>
      </c>
      <c r="E3" s="304" t="s">
        <v>24</v>
      </c>
      <c r="F3" s="304" t="s">
        <v>22</v>
      </c>
      <c r="G3" s="304" t="s">
        <v>165</v>
      </c>
      <c r="H3" s="304" t="s">
        <v>24</v>
      </c>
    </row>
    <row r="4" spans="1:10" ht="31.5" x14ac:dyDescent="0.25">
      <c r="A4" s="303"/>
      <c r="B4" s="201" t="s">
        <v>21</v>
      </c>
      <c r="C4" s="304"/>
      <c r="D4" s="304"/>
      <c r="E4" s="304"/>
      <c r="F4" s="304"/>
      <c r="G4" s="304"/>
      <c r="H4" s="304"/>
    </row>
    <row r="5" spans="1:10" ht="53.25" customHeight="1" x14ac:dyDescent="0.25">
      <c r="A5" s="202"/>
      <c r="B5" s="203" t="s">
        <v>170</v>
      </c>
      <c r="C5" s="204">
        <f>C7</f>
        <v>140000</v>
      </c>
      <c r="D5" s="204">
        <f>D7</f>
        <v>65595</v>
      </c>
      <c r="E5" s="205">
        <f>E7</f>
        <v>0.46853571428571428</v>
      </c>
      <c r="F5" s="206">
        <f>F7</f>
        <v>70000</v>
      </c>
      <c r="G5" s="5"/>
      <c r="H5" s="5"/>
    </row>
    <row r="6" spans="1:10" x14ac:dyDescent="0.25">
      <c r="B6" s="4"/>
    </row>
    <row r="7" spans="1:10" x14ac:dyDescent="0.25">
      <c r="A7" s="207">
        <v>2100</v>
      </c>
      <c r="B7" s="208" t="s">
        <v>29</v>
      </c>
      <c r="C7" s="209">
        <f>C8</f>
        <v>140000</v>
      </c>
      <c r="D7" s="209">
        <f>D8</f>
        <v>65595</v>
      </c>
      <c r="E7" s="210">
        <f>E8</f>
        <v>0.46853571428571428</v>
      </c>
      <c r="F7" s="211">
        <f>F8</f>
        <v>70000</v>
      </c>
      <c r="G7" s="5"/>
      <c r="H7" s="5"/>
    </row>
    <row r="8" spans="1:10" ht="31.5" x14ac:dyDescent="0.25">
      <c r="A8" s="212">
        <v>21110</v>
      </c>
      <c r="B8" s="213" t="s">
        <v>30</v>
      </c>
      <c r="C8" s="214">
        <v>140000</v>
      </c>
      <c r="D8" s="215">
        <v>65595</v>
      </c>
      <c r="E8" s="216">
        <f>D8/C8</f>
        <v>0.46853571428571428</v>
      </c>
      <c r="F8" s="217">
        <v>70000</v>
      </c>
      <c r="G8" s="5"/>
      <c r="H8" s="5"/>
    </row>
    <row r="9" spans="1:10" ht="31.5" x14ac:dyDescent="0.25">
      <c r="A9" s="212">
        <v>21120</v>
      </c>
      <c r="B9" s="213" t="s">
        <v>31</v>
      </c>
      <c r="C9" s="214"/>
      <c r="D9" s="214"/>
      <c r="E9" s="218"/>
      <c r="F9" s="214"/>
      <c r="G9" s="214"/>
      <c r="H9" s="218"/>
    </row>
    <row r="10" spans="1:10" ht="31.5" x14ac:dyDescent="0.25">
      <c r="A10" s="212">
        <v>21200</v>
      </c>
      <c r="B10" s="213" t="s">
        <v>32</v>
      </c>
      <c r="C10" s="214"/>
      <c r="D10" s="214"/>
      <c r="E10" s="216"/>
      <c r="F10" s="214"/>
      <c r="G10" s="214"/>
      <c r="H10" s="216"/>
    </row>
    <row r="11" spans="1:10" ht="16.5" thickBot="1" x14ac:dyDescent="0.3">
      <c r="B11" s="4"/>
    </row>
    <row r="12" spans="1:10" ht="16.5" thickBot="1" x14ac:dyDescent="0.3">
      <c r="A12" s="12">
        <v>2200</v>
      </c>
      <c r="B12" s="13" t="s">
        <v>33</v>
      </c>
      <c r="C12" s="14" t="s">
        <v>16</v>
      </c>
      <c r="D12" s="14" t="s">
        <v>17</v>
      </c>
      <c r="E12" s="14" t="s">
        <v>18</v>
      </c>
      <c r="F12" s="14" t="s">
        <v>16</v>
      </c>
      <c r="G12" s="14" t="s">
        <v>17</v>
      </c>
      <c r="H12" s="14"/>
      <c r="J12" s="226"/>
    </row>
    <row r="14" spans="1:10" x14ac:dyDescent="0.25">
      <c r="A14" s="1"/>
    </row>
    <row r="23" spans="1:8" ht="16.5" thickBot="1" x14ac:dyDescent="0.3">
      <c r="A23" s="1" t="s">
        <v>34</v>
      </c>
    </row>
    <row r="24" spans="1:8" ht="85.5" customHeight="1" thickBot="1" x14ac:dyDescent="0.3">
      <c r="A24" s="15" t="s">
        <v>35</v>
      </c>
      <c r="B24" s="15" t="s">
        <v>36</v>
      </c>
      <c r="C24" s="15" t="s">
        <v>37</v>
      </c>
      <c r="D24" s="16" t="s">
        <v>171</v>
      </c>
      <c r="E24" s="17" t="s">
        <v>38</v>
      </c>
      <c r="F24" s="17" t="s">
        <v>42</v>
      </c>
      <c r="G24" s="3"/>
      <c r="H24" s="18"/>
    </row>
    <row r="25" spans="1:8" ht="16.5" thickBot="1" x14ac:dyDescent="0.3">
      <c r="A25" s="19">
        <v>1</v>
      </c>
      <c r="B25" s="19">
        <v>2</v>
      </c>
      <c r="C25" s="19">
        <v>3</v>
      </c>
      <c r="D25" s="19">
        <v>4</v>
      </c>
      <c r="E25" s="19">
        <v>5</v>
      </c>
      <c r="F25" s="19">
        <v>6</v>
      </c>
      <c r="G25" s="3"/>
      <c r="H25" s="3"/>
    </row>
    <row r="26" spans="1:8" ht="36.75" customHeight="1" thickBot="1" x14ac:dyDescent="0.3">
      <c r="A26" s="20" t="s">
        <v>172</v>
      </c>
      <c r="B26" s="21">
        <v>120</v>
      </c>
      <c r="C26" s="21">
        <v>120</v>
      </c>
      <c r="D26" s="32">
        <f>2019633.67</f>
        <v>2019633.67</v>
      </c>
      <c r="E26" s="219">
        <f>D26</f>
        <v>2019633.67</v>
      </c>
      <c r="F26" s="22">
        <f>E26/D26</f>
        <v>1</v>
      </c>
      <c r="G26" s="3"/>
      <c r="H26" s="220"/>
    </row>
    <row r="27" spans="1:8" ht="36.75" customHeight="1" thickBot="1" x14ac:dyDescent="0.3">
      <c r="A27" s="20" t="s">
        <v>40</v>
      </c>
      <c r="B27" s="21">
        <v>214</v>
      </c>
      <c r="C27" s="21">
        <v>191</v>
      </c>
      <c r="D27" s="32">
        <v>1034615.16</v>
      </c>
      <c r="E27" s="219">
        <f t="shared" ref="E27" si="0">D27</f>
        <v>1034615.16</v>
      </c>
      <c r="F27" s="22">
        <f t="shared" ref="F27:F30" si="1">E27/D27</f>
        <v>1</v>
      </c>
      <c r="G27" s="3"/>
      <c r="H27" s="220"/>
    </row>
    <row r="28" spans="1:8" ht="36.75" customHeight="1" thickBot="1" x14ac:dyDescent="0.3">
      <c r="A28" s="20" t="s">
        <v>41</v>
      </c>
      <c r="B28" s="21">
        <v>76</v>
      </c>
      <c r="C28" s="21">
        <v>60</v>
      </c>
      <c r="D28" s="32">
        <v>280825.08</v>
      </c>
      <c r="E28" s="219">
        <f>D28</f>
        <v>280825.08</v>
      </c>
      <c r="F28" s="22">
        <f t="shared" si="1"/>
        <v>1</v>
      </c>
      <c r="G28" s="3"/>
      <c r="H28" s="220"/>
    </row>
    <row r="29" spans="1:8" ht="36.75" customHeight="1" thickBot="1" x14ac:dyDescent="0.3">
      <c r="A29" s="20" t="s">
        <v>173</v>
      </c>
      <c r="B29" s="21">
        <v>5</v>
      </c>
      <c r="C29" s="21">
        <v>4</v>
      </c>
      <c r="D29" s="32">
        <v>21841.41</v>
      </c>
      <c r="E29" s="219">
        <f>D29</f>
        <v>21841.41</v>
      </c>
      <c r="F29" s="22">
        <f t="shared" si="1"/>
        <v>1</v>
      </c>
      <c r="G29" s="3"/>
      <c r="H29" s="220"/>
    </row>
    <row r="30" spans="1:8" ht="36.75" customHeight="1" thickBot="1" x14ac:dyDescent="0.3">
      <c r="A30" s="20" t="s">
        <v>15</v>
      </c>
      <c r="B30" s="21">
        <f>SUM(B26:B29)</f>
        <v>415</v>
      </c>
      <c r="C30" s="21">
        <f>SUM(C26:C29)</f>
        <v>375</v>
      </c>
      <c r="D30" s="32">
        <f>D26+D27+D28+D29</f>
        <v>3356915.3200000003</v>
      </c>
      <c r="E30" s="219">
        <f>SUM(E26:E29)</f>
        <v>3356915.3200000003</v>
      </c>
      <c r="F30" s="22">
        <f t="shared" si="1"/>
        <v>1</v>
      </c>
      <c r="G30" s="3"/>
      <c r="H30" s="3"/>
    </row>
    <row r="33" spans="1:9" x14ac:dyDescent="0.25">
      <c r="A33" s="91" t="s">
        <v>75</v>
      </c>
      <c r="H33" s="33"/>
      <c r="I33" s="33"/>
    </row>
    <row r="34" spans="1:9" x14ac:dyDescent="0.25">
      <c r="A34" s="73" t="s">
        <v>176</v>
      </c>
      <c r="B34" s="40"/>
      <c r="C34" s="40"/>
      <c r="H34" s="33"/>
      <c r="I34" s="33"/>
    </row>
    <row r="35" spans="1:9" x14ac:dyDescent="0.25">
      <c r="A35" s="73" t="s">
        <v>177</v>
      </c>
      <c r="H35" s="33"/>
      <c r="I35" s="33"/>
    </row>
    <row r="36" spans="1:9" x14ac:dyDescent="0.25">
      <c r="A36" s="91" t="s">
        <v>174</v>
      </c>
      <c r="C36" s="33"/>
      <c r="D36" s="55" t="s">
        <v>174</v>
      </c>
      <c r="E36" s="33"/>
      <c r="F36" s="33"/>
      <c r="G36" s="33"/>
      <c r="H36" s="33"/>
      <c r="I36" s="33"/>
    </row>
    <row r="37" spans="1:9" x14ac:dyDescent="0.25">
      <c r="C37" s="33"/>
      <c r="D37" s="55"/>
      <c r="E37" s="33"/>
      <c r="F37" s="65"/>
      <c r="G37" s="33"/>
      <c r="H37" s="33"/>
      <c r="I37" s="33"/>
    </row>
    <row r="38" spans="1:9" x14ac:dyDescent="0.25">
      <c r="C38" s="33"/>
      <c r="D38" s="65"/>
      <c r="E38" s="33"/>
      <c r="F38" s="65"/>
      <c r="G38" s="33"/>
      <c r="H38" s="33"/>
      <c r="I38" s="33"/>
    </row>
    <row r="39" spans="1:9" x14ac:dyDescent="0.25">
      <c r="C39" s="33"/>
      <c r="D39" s="65"/>
      <c r="E39" s="33"/>
      <c r="F39" s="65"/>
      <c r="G39" s="33"/>
      <c r="H39" s="33"/>
      <c r="I39" s="33"/>
    </row>
    <row r="40" spans="1:9" x14ac:dyDescent="0.25">
      <c r="C40" s="33"/>
      <c r="D40" s="65"/>
      <c r="E40" s="33"/>
      <c r="F40" s="65"/>
      <c r="G40" s="33"/>
      <c r="H40" s="33"/>
      <c r="I40" s="33"/>
    </row>
    <row r="41" spans="1:9" x14ac:dyDescent="0.25">
      <c r="C41" s="33"/>
      <c r="D41" s="65"/>
      <c r="E41" s="33"/>
      <c r="F41" s="66"/>
      <c r="G41" s="33"/>
      <c r="H41" s="33"/>
      <c r="I41" s="33"/>
    </row>
    <row r="42" spans="1:9" x14ac:dyDescent="0.25">
      <c r="C42" s="33"/>
      <c r="D42" s="65"/>
      <c r="E42" s="33"/>
      <c r="F42" s="65"/>
      <c r="G42" s="33"/>
      <c r="H42" s="33"/>
      <c r="I42" s="33"/>
    </row>
    <row r="43" spans="1:9" x14ac:dyDescent="0.25">
      <c r="C43" s="33"/>
      <c r="D43" s="65"/>
      <c r="E43" s="33"/>
      <c r="F43" s="65"/>
      <c r="G43" s="33"/>
      <c r="H43" s="33"/>
      <c r="I43" s="33"/>
    </row>
    <row r="44" spans="1:9" x14ac:dyDescent="0.25">
      <c r="C44" s="33"/>
      <c r="D44" s="90"/>
      <c r="E44" s="33"/>
      <c r="F44" s="33"/>
      <c r="G44" s="33"/>
      <c r="H44" s="33"/>
      <c r="I44" s="33"/>
    </row>
    <row r="45" spans="1:9" x14ac:dyDescent="0.25">
      <c r="C45" s="33"/>
      <c r="D45" s="65"/>
      <c r="E45" s="33"/>
      <c r="F45" s="33"/>
      <c r="G45" s="33"/>
      <c r="H45" s="33"/>
      <c r="I45" s="33"/>
    </row>
    <row r="46" spans="1:9" x14ac:dyDescent="0.25">
      <c r="C46" s="33"/>
      <c r="D46" s="65"/>
      <c r="E46" s="33"/>
      <c r="F46" s="33"/>
      <c r="G46" s="33"/>
      <c r="H46" s="33"/>
      <c r="I46" s="33"/>
    </row>
    <row r="47" spans="1:9" x14ac:dyDescent="0.25">
      <c r="C47" s="33"/>
      <c r="D47" s="33"/>
      <c r="E47" s="33"/>
      <c r="F47" s="33"/>
      <c r="G47" s="33"/>
      <c r="H47" s="33"/>
      <c r="I47" s="33"/>
    </row>
    <row r="48" spans="1:9" x14ac:dyDescent="0.25">
      <c r="C48" s="33"/>
      <c r="D48" s="33"/>
      <c r="E48" s="33"/>
      <c r="F48" s="33"/>
      <c r="G48" s="33"/>
      <c r="H48" s="33"/>
      <c r="I48" s="33"/>
    </row>
    <row r="49" spans="3:9" x14ac:dyDescent="0.25">
      <c r="C49" s="33"/>
      <c r="D49" s="33"/>
      <c r="E49" s="33"/>
      <c r="F49" s="33"/>
      <c r="G49" s="33"/>
      <c r="H49" s="33"/>
      <c r="I49" s="33"/>
    </row>
    <row r="50" spans="3:9" x14ac:dyDescent="0.25">
      <c r="C50" s="33"/>
      <c r="D50" s="33"/>
      <c r="E50" s="33"/>
      <c r="F50" s="33"/>
      <c r="G50" s="33"/>
      <c r="H50" s="33"/>
      <c r="I50" s="33"/>
    </row>
    <row r="51" spans="3:9" x14ac:dyDescent="0.25">
      <c r="C51" s="33"/>
      <c r="D51" s="33"/>
      <c r="E51" s="33"/>
      <c r="F51" s="33"/>
      <c r="G51" s="33"/>
      <c r="H51" s="33"/>
      <c r="I51" s="33"/>
    </row>
    <row r="52" spans="3:9" x14ac:dyDescent="0.25">
      <c r="C52" s="33"/>
      <c r="D52" s="33"/>
      <c r="E52" s="33"/>
      <c r="F52" s="66"/>
      <c r="G52" s="236"/>
      <c r="H52" s="236"/>
      <c r="I52" s="33"/>
    </row>
    <row r="53" spans="3:9" x14ac:dyDescent="0.25">
      <c r="C53" s="33"/>
      <c r="D53" s="33"/>
      <c r="E53" s="33"/>
      <c r="F53" s="66"/>
      <c r="G53" s="236"/>
      <c r="H53" s="236"/>
      <c r="I53" s="33"/>
    </row>
    <row r="54" spans="3:9" x14ac:dyDescent="0.25">
      <c r="C54" s="33"/>
      <c r="D54" s="33"/>
      <c r="E54" s="33"/>
      <c r="F54" s="66"/>
      <c r="G54" s="236"/>
      <c r="H54" s="236"/>
      <c r="I54" s="33"/>
    </row>
    <row r="55" spans="3:9" x14ac:dyDescent="0.25">
      <c r="C55" s="33"/>
      <c r="D55" s="33"/>
      <c r="E55" s="33"/>
      <c r="F55" s="33"/>
      <c r="G55" s="33"/>
      <c r="H55" s="33"/>
      <c r="I55" s="33"/>
    </row>
    <row r="56" spans="3:9" x14ac:dyDescent="0.25">
      <c r="C56" s="33"/>
      <c r="D56" s="33"/>
      <c r="E56" s="33"/>
      <c r="F56" s="33"/>
      <c r="G56" s="33"/>
      <c r="H56" s="33"/>
      <c r="I56" s="33"/>
    </row>
    <row r="57" spans="3:9" x14ac:dyDescent="0.25">
      <c r="C57" s="33"/>
      <c r="D57" s="33"/>
      <c r="E57" s="33"/>
      <c r="F57" s="221"/>
      <c r="G57" s="33"/>
      <c r="H57" s="33"/>
      <c r="I57" s="33"/>
    </row>
    <row r="58" spans="3:9" x14ac:dyDescent="0.25">
      <c r="C58" s="33"/>
      <c r="D58" s="33"/>
      <c r="E58" s="33"/>
      <c r="F58" s="221"/>
      <c r="G58" s="33"/>
      <c r="H58" s="33"/>
      <c r="I58" s="33"/>
    </row>
    <row r="59" spans="3:9" x14ac:dyDescent="0.25">
      <c r="C59" s="33"/>
      <c r="D59" s="33"/>
      <c r="E59" s="33"/>
      <c r="F59" s="33"/>
      <c r="G59" s="33"/>
      <c r="H59" s="33"/>
      <c r="I59" s="33"/>
    </row>
    <row r="60" spans="3:9" x14ac:dyDescent="0.25">
      <c r="C60" s="33"/>
      <c r="D60" s="33"/>
      <c r="E60" s="33"/>
      <c r="F60" s="33"/>
      <c r="G60" s="33"/>
      <c r="H60" s="33"/>
      <c r="I60" s="33"/>
    </row>
    <row r="61" spans="3:9" x14ac:dyDescent="0.25">
      <c r="C61" s="33"/>
      <c r="D61" s="66"/>
      <c r="E61" s="236"/>
      <c r="F61" s="236"/>
      <c r="G61" s="33"/>
      <c r="H61" s="33"/>
      <c r="I61" s="33"/>
    </row>
    <row r="62" spans="3:9" x14ac:dyDescent="0.25">
      <c r="C62" s="33"/>
      <c r="D62" s="66"/>
      <c r="E62" s="236"/>
      <c r="F62" s="236"/>
      <c r="G62" s="33"/>
      <c r="H62" s="33"/>
      <c r="I62" s="33"/>
    </row>
    <row r="63" spans="3:9" x14ac:dyDescent="0.25">
      <c r="C63" s="33"/>
      <c r="D63" s="66"/>
      <c r="E63" s="236"/>
      <c r="F63" s="236"/>
      <c r="G63" s="33"/>
      <c r="H63" s="33"/>
      <c r="I63" s="33"/>
    </row>
    <row r="64" spans="3:9" x14ac:dyDescent="0.25">
      <c r="C64" s="33"/>
      <c r="D64" s="65"/>
      <c r="E64" s="65"/>
      <c r="F64" s="65"/>
      <c r="G64" s="33"/>
      <c r="H64" s="33"/>
      <c r="I64" s="33"/>
    </row>
    <row r="65" spans="3:9" x14ac:dyDescent="0.25">
      <c r="C65" s="33"/>
      <c r="D65" s="65"/>
      <c r="E65" s="65"/>
      <c r="F65" s="65"/>
      <c r="G65" s="221"/>
      <c r="H65" s="221"/>
      <c r="I65" s="221"/>
    </row>
    <row r="66" spans="3:9" x14ac:dyDescent="0.25">
      <c r="C66" s="33"/>
      <c r="D66" s="65"/>
      <c r="E66" s="65"/>
      <c r="F66" s="65"/>
      <c r="G66" s="33"/>
      <c r="H66" s="33"/>
      <c r="I66" s="33"/>
    </row>
    <row r="67" spans="3:9" x14ac:dyDescent="0.25">
      <c r="C67" s="33"/>
      <c r="D67" s="65"/>
      <c r="E67" s="65"/>
      <c r="F67" s="65"/>
      <c r="G67" s="33"/>
      <c r="H67" s="33"/>
      <c r="I67" s="222"/>
    </row>
    <row r="68" spans="3:9" x14ac:dyDescent="0.25">
      <c r="C68" s="33"/>
      <c r="D68" s="305"/>
      <c r="E68" s="65"/>
      <c r="F68" s="305"/>
      <c r="G68" s="221"/>
      <c r="H68" s="33"/>
      <c r="I68" s="33"/>
    </row>
    <row r="69" spans="3:9" x14ac:dyDescent="0.25">
      <c r="C69" s="33"/>
      <c r="D69" s="305"/>
      <c r="E69" s="65"/>
      <c r="F69" s="305"/>
      <c r="G69" s="33"/>
      <c r="H69" s="33"/>
      <c r="I69" s="33"/>
    </row>
    <row r="70" spans="3:9" x14ac:dyDescent="0.25">
      <c r="C70" s="33"/>
      <c r="D70" s="65"/>
      <c r="E70" s="228"/>
      <c r="F70" s="306"/>
      <c r="G70" s="33"/>
      <c r="H70" s="33"/>
      <c r="I70" s="33"/>
    </row>
    <row r="71" spans="3:9" x14ac:dyDescent="0.25">
      <c r="C71" s="33"/>
      <c r="D71" s="65"/>
      <c r="E71" s="228"/>
      <c r="F71" s="306"/>
      <c r="G71" s="33"/>
      <c r="H71" s="33"/>
      <c r="I71" s="33"/>
    </row>
    <row r="72" spans="3:9" x14ac:dyDescent="0.25">
      <c r="C72" s="33"/>
      <c r="D72" s="307"/>
      <c r="E72" s="65"/>
      <c r="F72" s="306"/>
      <c r="G72" s="33"/>
      <c r="H72" s="33"/>
      <c r="I72" s="33"/>
    </row>
    <row r="73" spans="3:9" x14ac:dyDescent="0.25">
      <c r="C73" s="33"/>
      <c r="D73" s="307"/>
      <c r="E73" s="65"/>
      <c r="F73" s="306"/>
      <c r="G73" s="33"/>
      <c r="H73" s="33"/>
      <c r="I73" s="33"/>
    </row>
    <row r="74" spans="3:9" x14ac:dyDescent="0.25">
      <c r="C74" s="33"/>
      <c r="D74" s="33"/>
      <c r="E74" s="33"/>
      <c r="F74" s="33"/>
      <c r="G74" s="33"/>
      <c r="H74" s="33"/>
      <c r="I74" s="33"/>
    </row>
    <row r="75" spans="3:9" x14ac:dyDescent="0.25">
      <c r="C75" s="33"/>
      <c r="D75" s="33"/>
      <c r="E75" s="33"/>
      <c r="F75" s="33"/>
      <c r="G75" s="33"/>
      <c r="H75" s="33"/>
      <c r="I75" s="33"/>
    </row>
    <row r="76" spans="3:9" x14ac:dyDescent="0.25">
      <c r="C76" s="33"/>
      <c r="D76" s="33"/>
      <c r="E76" s="33"/>
      <c r="F76" s="33"/>
      <c r="G76" s="33"/>
      <c r="H76" s="33"/>
      <c r="I76" s="33"/>
    </row>
    <row r="77" spans="3:9" x14ac:dyDescent="0.25">
      <c r="C77" s="33"/>
      <c r="D77" s="223"/>
      <c r="E77" s="223"/>
      <c r="F77" s="223"/>
      <c r="G77" s="33"/>
      <c r="H77" s="33"/>
      <c r="I77" s="33"/>
    </row>
    <row r="78" spans="3:9" x14ac:dyDescent="0.25">
      <c r="C78" s="33"/>
      <c r="D78" s="223"/>
      <c r="E78" s="223"/>
      <c r="F78" s="223"/>
      <c r="G78" s="33"/>
      <c r="H78" s="33"/>
      <c r="I78" s="33"/>
    </row>
    <row r="79" spans="3:9" x14ac:dyDescent="0.25">
      <c r="C79" s="33"/>
      <c r="D79" s="33"/>
      <c r="E79" s="33"/>
      <c r="F79" s="33"/>
      <c r="G79" s="33"/>
      <c r="H79" s="33"/>
      <c r="I79" s="33"/>
    </row>
    <row r="80" spans="3:9" x14ac:dyDescent="0.25">
      <c r="C80" s="33"/>
      <c r="D80" s="33"/>
      <c r="E80" s="33"/>
      <c r="F80" s="33"/>
      <c r="G80" s="33"/>
      <c r="H80" s="33"/>
      <c r="I80" s="33"/>
    </row>
    <row r="81" spans="3:9" x14ac:dyDescent="0.25">
      <c r="C81" s="33"/>
      <c r="D81" s="33"/>
      <c r="E81" s="33"/>
      <c r="F81" s="33"/>
      <c r="G81" s="33"/>
      <c r="H81" s="33"/>
      <c r="I81" s="33"/>
    </row>
    <row r="82" spans="3:9" x14ac:dyDescent="0.25">
      <c r="C82" s="33"/>
      <c r="D82" s="33"/>
      <c r="E82" s="33"/>
      <c r="F82" s="33"/>
      <c r="G82" s="33"/>
      <c r="H82" s="33"/>
      <c r="I82" s="33"/>
    </row>
    <row r="83" spans="3:9" x14ac:dyDescent="0.25">
      <c r="C83" s="33"/>
      <c r="D83" s="224"/>
      <c r="E83" s="33"/>
      <c r="F83" s="33"/>
      <c r="G83" s="33"/>
      <c r="H83" s="33"/>
      <c r="I83" s="33"/>
    </row>
    <row r="84" spans="3:9" x14ac:dyDescent="0.25">
      <c r="C84" s="33"/>
      <c r="D84" s="224"/>
      <c r="E84" s="33"/>
      <c r="F84" s="33"/>
      <c r="G84" s="33"/>
      <c r="H84" s="33"/>
      <c r="I84" s="33"/>
    </row>
    <row r="85" spans="3:9" x14ac:dyDescent="0.25">
      <c r="C85" s="33"/>
      <c r="D85" s="224"/>
      <c r="E85" s="33"/>
      <c r="F85" s="33"/>
      <c r="G85" s="33"/>
      <c r="H85" s="33"/>
      <c r="I85" s="33"/>
    </row>
    <row r="86" spans="3:9" x14ac:dyDescent="0.25">
      <c r="C86" s="33"/>
      <c r="D86" s="224"/>
      <c r="E86" s="33"/>
      <c r="F86" s="33"/>
      <c r="G86" s="33"/>
      <c r="H86" s="33"/>
      <c r="I86" s="33"/>
    </row>
    <row r="87" spans="3:9" x14ac:dyDescent="0.25">
      <c r="C87" s="33"/>
      <c r="D87" s="224"/>
      <c r="E87" s="33"/>
      <c r="F87" s="33"/>
      <c r="G87" s="33"/>
      <c r="H87" s="33"/>
      <c r="I87" s="33"/>
    </row>
    <row r="88" spans="3:9" x14ac:dyDescent="0.25">
      <c r="C88" s="33"/>
      <c r="D88" s="224"/>
      <c r="E88" s="33"/>
      <c r="F88" s="33"/>
      <c r="G88" s="33"/>
      <c r="H88" s="33"/>
      <c r="I88" s="33"/>
    </row>
    <row r="89" spans="3:9" x14ac:dyDescent="0.25">
      <c r="C89" s="33"/>
      <c r="D89" s="3"/>
      <c r="E89" s="33"/>
      <c r="F89" s="33"/>
      <c r="G89" s="33"/>
      <c r="H89" s="33"/>
      <c r="I89" s="33"/>
    </row>
    <row r="90" spans="3:9" x14ac:dyDescent="0.25">
      <c r="C90" s="33"/>
      <c r="D90" s="3"/>
      <c r="E90" s="33"/>
      <c r="F90" s="33"/>
      <c r="G90" s="33"/>
      <c r="H90" s="33"/>
      <c r="I90" s="33"/>
    </row>
    <row r="91" spans="3:9" x14ac:dyDescent="0.25">
      <c r="C91" s="33"/>
      <c r="D91" s="33"/>
      <c r="E91" s="33"/>
      <c r="F91" s="33"/>
      <c r="G91" s="33"/>
      <c r="H91" s="33"/>
      <c r="I91" s="33"/>
    </row>
    <row r="92" spans="3:9" x14ac:dyDescent="0.25">
      <c r="C92" s="33"/>
      <c r="D92" s="33"/>
      <c r="E92" s="33"/>
      <c r="F92" s="33"/>
      <c r="G92" s="33"/>
      <c r="H92" s="33"/>
      <c r="I92" s="33"/>
    </row>
    <row r="93" spans="3:9" x14ac:dyDescent="0.25">
      <c r="C93" s="33"/>
      <c r="D93" s="33"/>
      <c r="E93" s="33"/>
      <c r="F93" s="33"/>
      <c r="G93" s="33"/>
      <c r="H93" s="33"/>
      <c r="I93" s="33"/>
    </row>
    <row r="94" spans="3:9" x14ac:dyDescent="0.25">
      <c r="C94" s="33"/>
      <c r="D94" s="33"/>
      <c r="E94" s="33"/>
      <c r="F94" s="33"/>
      <c r="G94" s="33"/>
      <c r="H94" s="33"/>
      <c r="I94" s="33"/>
    </row>
    <row r="95" spans="3:9" x14ac:dyDescent="0.25">
      <c r="C95" s="33"/>
      <c r="D95" s="3"/>
      <c r="E95" s="224"/>
      <c r="F95" s="65"/>
      <c r="G95" s="33"/>
      <c r="H95" s="33"/>
      <c r="I95" s="33"/>
    </row>
    <row r="96" spans="3:9" x14ac:dyDescent="0.25">
      <c r="C96" s="33"/>
      <c r="D96" s="3"/>
      <c r="E96" s="224"/>
      <c r="F96" s="65"/>
      <c r="G96" s="33"/>
      <c r="H96" s="33"/>
      <c r="I96" s="33"/>
    </row>
    <row r="97" spans="3:9" x14ac:dyDescent="0.25">
      <c r="C97" s="33"/>
      <c r="D97" s="3"/>
      <c r="E97" s="224"/>
      <c r="F97" s="65"/>
      <c r="G97" s="33"/>
      <c r="H97" s="33"/>
      <c r="I97" s="33"/>
    </row>
    <row r="98" spans="3:9" x14ac:dyDescent="0.25">
      <c r="C98" s="33"/>
      <c r="D98" s="3"/>
      <c r="E98" s="224"/>
      <c r="F98" s="65"/>
      <c r="G98" s="33"/>
      <c r="H98" s="33"/>
      <c r="I98" s="33"/>
    </row>
    <row r="99" spans="3:9" x14ac:dyDescent="0.25">
      <c r="C99" s="33"/>
      <c r="D99" s="224"/>
      <c r="E99" s="224"/>
      <c r="F99" s="65"/>
      <c r="G99" s="33"/>
      <c r="H99" s="33"/>
      <c r="I99" s="33"/>
    </row>
    <row r="100" spans="3:9" x14ac:dyDescent="0.25">
      <c r="C100" s="33"/>
      <c r="D100" s="3"/>
      <c r="E100" s="224"/>
      <c r="F100" s="65"/>
      <c r="G100" s="33"/>
      <c r="H100" s="33"/>
      <c r="I100" s="33"/>
    </row>
    <row r="101" spans="3:9" x14ac:dyDescent="0.25">
      <c r="C101" s="33"/>
      <c r="D101" s="3"/>
      <c r="E101" s="3"/>
      <c r="F101" s="90"/>
      <c r="G101" s="33"/>
      <c r="H101" s="33"/>
      <c r="I101" s="33"/>
    </row>
    <row r="102" spans="3:9" x14ac:dyDescent="0.25">
      <c r="C102" s="33"/>
      <c r="D102" s="3"/>
      <c r="E102" s="3"/>
      <c r="F102" s="90"/>
      <c r="G102" s="33"/>
      <c r="H102" s="33"/>
      <c r="I102" s="33"/>
    </row>
    <row r="103" spans="3:9" x14ac:dyDescent="0.25">
      <c r="C103" s="33"/>
      <c r="D103" s="225"/>
      <c r="E103" s="225"/>
      <c r="F103" s="65"/>
      <c r="G103" s="33"/>
      <c r="H103" s="33"/>
      <c r="I103" s="33"/>
    </row>
    <row r="104" spans="3:9" x14ac:dyDescent="0.25">
      <c r="C104" s="33"/>
      <c r="D104" s="225"/>
      <c r="E104" s="225"/>
      <c r="F104" s="66"/>
      <c r="G104" s="33"/>
      <c r="H104" s="33"/>
      <c r="I104" s="33"/>
    </row>
    <row r="105" spans="3:9" x14ac:dyDescent="0.25">
      <c r="C105" s="33"/>
      <c r="D105" s="33"/>
      <c r="E105" s="33"/>
      <c r="F105" s="33"/>
      <c r="G105" s="33"/>
      <c r="H105" s="33"/>
      <c r="I105" s="33"/>
    </row>
    <row r="106" spans="3:9" x14ac:dyDescent="0.25">
      <c r="C106" s="33"/>
      <c r="D106" s="33"/>
      <c r="E106" s="33"/>
      <c r="F106" s="33"/>
      <c r="G106" s="33"/>
      <c r="H106" s="33"/>
      <c r="I106" s="33"/>
    </row>
    <row r="107" spans="3:9" x14ac:dyDescent="0.25">
      <c r="C107" s="33"/>
      <c r="D107" s="33"/>
      <c r="E107" s="33"/>
      <c r="F107" s="33"/>
      <c r="G107" s="33"/>
      <c r="H107" s="33"/>
      <c r="I107" s="33"/>
    </row>
    <row r="108" spans="3:9" x14ac:dyDescent="0.25">
      <c r="C108" s="33"/>
      <c r="D108" s="33"/>
      <c r="E108" s="33"/>
      <c r="F108" s="33"/>
      <c r="G108" s="33"/>
      <c r="H108" s="33"/>
      <c r="I108" s="33"/>
    </row>
    <row r="109" spans="3:9" x14ac:dyDescent="0.25">
      <c r="C109" s="33"/>
      <c r="D109" s="33"/>
      <c r="E109" s="33"/>
      <c r="F109" s="33"/>
      <c r="G109" s="33"/>
      <c r="H109" s="33"/>
      <c r="I109" s="33"/>
    </row>
    <row r="110" spans="3:9" x14ac:dyDescent="0.25">
      <c r="C110" s="33"/>
      <c r="D110" s="33"/>
      <c r="E110" s="33"/>
      <c r="F110" s="33"/>
      <c r="G110" s="33"/>
      <c r="H110" s="33"/>
      <c r="I110" s="33"/>
    </row>
    <row r="111" spans="3:9" x14ac:dyDescent="0.25">
      <c r="C111" s="33"/>
      <c r="D111" s="33"/>
      <c r="E111" s="33"/>
      <c r="F111" s="33"/>
      <c r="G111" s="33"/>
      <c r="H111" s="33"/>
      <c r="I111" s="33"/>
    </row>
    <row r="112" spans="3:9" x14ac:dyDescent="0.25">
      <c r="C112" s="33"/>
      <c r="D112" s="33"/>
      <c r="E112" s="33"/>
      <c r="F112" s="33"/>
      <c r="G112" s="33"/>
      <c r="H112" s="33"/>
      <c r="I112" s="33"/>
    </row>
    <row r="113" spans="3:9" x14ac:dyDescent="0.25">
      <c r="C113" s="33"/>
      <c r="D113" s="33"/>
      <c r="E113" s="33"/>
      <c r="F113" s="33"/>
      <c r="G113" s="33"/>
      <c r="H113" s="33"/>
      <c r="I113" s="33"/>
    </row>
    <row r="114" spans="3:9" x14ac:dyDescent="0.25">
      <c r="C114" s="33"/>
      <c r="D114" s="33"/>
      <c r="E114" s="33"/>
      <c r="F114" s="33"/>
      <c r="G114" s="33"/>
      <c r="H114" s="33"/>
      <c r="I114" s="33"/>
    </row>
    <row r="115" spans="3:9" x14ac:dyDescent="0.25">
      <c r="C115" s="33"/>
      <c r="D115" s="33"/>
      <c r="E115" s="33"/>
      <c r="F115" s="33"/>
      <c r="G115" s="33"/>
      <c r="H115" s="33"/>
      <c r="I115" s="33"/>
    </row>
    <row r="116" spans="3:9" x14ac:dyDescent="0.25">
      <c r="C116" s="33"/>
      <c r="D116" s="33"/>
      <c r="E116" s="33"/>
      <c r="F116" s="33"/>
      <c r="G116" s="33"/>
      <c r="H116" s="33"/>
      <c r="I116" s="33"/>
    </row>
    <row r="117" spans="3:9" x14ac:dyDescent="0.25">
      <c r="C117" s="33"/>
      <c r="D117" s="33"/>
      <c r="E117" s="33"/>
      <c r="F117" s="33"/>
      <c r="G117" s="33"/>
      <c r="H117" s="33"/>
      <c r="I117" s="33"/>
    </row>
    <row r="118" spans="3:9" x14ac:dyDescent="0.25">
      <c r="C118" s="33"/>
      <c r="D118" s="33"/>
      <c r="E118" s="33"/>
      <c r="F118" s="33"/>
      <c r="G118" s="33"/>
      <c r="H118" s="33"/>
      <c r="I118" s="33"/>
    </row>
    <row r="119" spans="3:9" x14ac:dyDescent="0.25">
      <c r="C119" s="33"/>
      <c r="D119" s="33"/>
      <c r="E119" s="33"/>
      <c r="F119" s="33"/>
      <c r="G119" s="33"/>
      <c r="H119" s="33"/>
      <c r="I119" s="33"/>
    </row>
    <row r="120" spans="3:9" x14ac:dyDescent="0.25">
      <c r="C120" s="33"/>
      <c r="D120" s="33"/>
      <c r="E120" s="33"/>
      <c r="F120" s="33"/>
      <c r="G120" s="33"/>
      <c r="H120" s="33"/>
      <c r="I120" s="33"/>
    </row>
    <row r="121" spans="3:9" x14ac:dyDescent="0.25">
      <c r="C121" s="33"/>
      <c r="D121" s="33"/>
      <c r="E121" s="33"/>
      <c r="F121" s="33"/>
      <c r="G121" s="33"/>
      <c r="H121" s="33"/>
      <c r="I121" s="33"/>
    </row>
    <row r="122" spans="3:9" x14ac:dyDescent="0.25">
      <c r="C122" s="33"/>
      <c r="D122" s="33"/>
      <c r="E122" s="33"/>
      <c r="F122" s="33"/>
      <c r="G122" s="33"/>
      <c r="H122" s="33"/>
      <c r="I122" s="33"/>
    </row>
    <row r="123" spans="3:9" x14ac:dyDescent="0.25">
      <c r="C123" s="33"/>
      <c r="D123" s="33"/>
      <c r="E123" s="33"/>
      <c r="F123" s="33"/>
      <c r="G123" s="33"/>
      <c r="H123" s="33"/>
      <c r="I123" s="33"/>
    </row>
    <row r="124" spans="3:9" x14ac:dyDescent="0.25">
      <c r="C124" s="33"/>
      <c r="D124" s="33"/>
      <c r="E124" s="33"/>
      <c r="F124" s="33"/>
      <c r="G124" s="33"/>
      <c r="H124" s="33"/>
      <c r="I124" s="33"/>
    </row>
    <row r="125" spans="3:9" x14ac:dyDescent="0.25">
      <c r="C125" s="33"/>
      <c r="D125" s="33"/>
      <c r="E125" s="33"/>
      <c r="F125" s="33"/>
      <c r="G125" s="33"/>
      <c r="H125" s="33"/>
      <c r="I125" s="33"/>
    </row>
    <row r="126" spans="3:9" x14ac:dyDescent="0.25">
      <c r="C126" s="33"/>
      <c r="D126" s="33"/>
      <c r="E126" s="33"/>
      <c r="F126" s="33"/>
      <c r="G126" s="33"/>
      <c r="H126" s="33"/>
      <c r="I126" s="33"/>
    </row>
    <row r="127" spans="3:9" x14ac:dyDescent="0.25">
      <c r="C127" s="33"/>
      <c r="D127" s="33"/>
      <c r="E127" s="33"/>
      <c r="F127" s="33"/>
      <c r="G127" s="33"/>
      <c r="H127" s="33"/>
      <c r="I127" s="33"/>
    </row>
    <row r="128" spans="3:9" x14ac:dyDescent="0.25">
      <c r="C128" s="33"/>
      <c r="D128" s="33"/>
      <c r="E128" s="33"/>
      <c r="F128" s="33"/>
      <c r="G128" s="33"/>
      <c r="H128" s="33"/>
      <c r="I128" s="33"/>
    </row>
    <row r="129" spans="3:9" x14ac:dyDescent="0.25">
      <c r="C129" s="33"/>
      <c r="D129" s="33"/>
      <c r="E129" s="33"/>
      <c r="F129" s="33"/>
      <c r="G129" s="33"/>
      <c r="H129" s="33"/>
      <c r="I129" s="33"/>
    </row>
    <row r="130" spans="3:9" x14ac:dyDescent="0.25">
      <c r="C130" s="33"/>
      <c r="D130" s="33"/>
      <c r="E130" s="33"/>
      <c r="F130" s="33"/>
      <c r="G130" s="33"/>
      <c r="H130" s="33"/>
      <c r="I130" s="33"/>
    </row>
    <row r="131" spans="3:9" x14ac:dyDescent="0.25">
      <c r="C131" s="33"/>
      <c r="D131" s="33"/>
      <c r="E131" s="33"/>
      <c r="F131" s="33"/>
      <c r="G131" s="33"/>
      <c r="H131" s="33"/>
      <c r="I131" s="33"/>
    </row>
  </sheetData>
  <mergeCells count="18">
    <mergeCell ref="D68:D69"/>
    <mergeCell ref="F68:F69"/>
    <mergeCell ref="E70:E71"/>
    <mergeCell ref="F70:F71"/>
    <mergeCell ref="D72:D73"/>
    <mergeCell ref="F72:F73"/>
    <mergeCell ref="G3:G4"/>
    <mergeCell ref="H3:H4"/>
    <mergeCell ref="G52:G54"/>
    <mergeCell ref="H52:H54"/>
    <mergeCell ref="E61:E63"/>
    <mergeCell ref="F61:F63"/>
    <mergeCell ref="B1:F1"/>
    <mergeCell ref="A3:A4"/>
    <mergeCell ref="C3:C4"/>
    <mergeCell ref="D3:D4"/>
    <mergeCell ref="E3:E4"/>
    <mergeCell ref="F3:F4"/>
  </mergeCells>
  <pageMargins left="0.7" right="0.7" top="0.75" bottom="0.75" header="0.3" footer="0.3"/>
  <pageSetup scale="4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75"/>
  <sheetViews>
    <sheetView topLeftCell="A49" workbookViewId="0">
      <selection activeCell="E73" sqref="E73"/>
    </sheetView>
  </sheetViews>
  <sheetFormatPr defaultRowHeight="15" x14ac:dyDescent="0.25"/>
  <cols>
    <col min="1" max="1" width="2.28515625" customWidth="1"/>
    <col min="2" max="2" width="0" hidden="1" customWidth="1"/>
    <col min="3" max="3" width="11.7109375" customWidth="1"/>
    <col min="4" max="4" width="6.5703125" customWidth="1"/>
    <col min="5" max="5" width="60.140625" customWidth="1"/>
    <col min="6" max="6" width="14" customWidth="1"/>
    <col min="7" max="7" width="11.140625" customWidth="1"/>
    <col min="8" max="8" width="14.85546875" customWidth="1"/>
    <col min="9" max="9" width="35.5703125" customWidth="1"/>
    <col min="10" max="10" width="5" customWidth="1"/>
    <col min="11" max="11" width="0.85546875" customWidth="1"/>
    <col min="12" max="12" width="1.42578125" customWidth="1"/>
    <col min="250" max="250" width="2.28515625" customWidth="1"/>
    <col min="251" max="251" width="0" hidden="1" customWidth="1"/>
    <col min="252" max="252" width="11.7109375" customWidth="1"/>
    <col min="253" max="253" width="19.42578125" customWidth="1"/>
    <col min="254" max="254" width="8.5703125" customWidth="1"/>
    <col min="255" max="255" width="1.28515625" customWidth="1"/>
    <col min="256" max="256" width="6.7109375" customWidth="1"/>
    <col min="257" max="257" width="11.140625" customWidth="1"/>
    <col min="258" max="258" width="7.5703125" customWidth="1"/>
    <col min="259" max="259" width="7" customWidth="1"/>
    <col min="260" max="260" width="6.5703125" customWidth="1"/>
    <col min="261" max="261" width="9.28515625" customWidth="1"/>
    <col min="262" max="262" width="7.42578125" customWidth="1"/>
    <col min="263" max="263" width="11.140625" customWidth="1"/>
    <col min="264" max="264" width="14.85546875" customWidth="1"/>
    <col min="265" max="265" width="18.5703125" customWidth="1"/>
    <col min="266" max="266" width="5" customWidth="1"/>
    <col min="267" max="267" width="0.85546875" customWidth="1"/>
    <col min="268" max="268" width="1.42578125" customWidth="1"/>
    <col min="506" max="506" width="2.28515625" customWidth="1"/>
    <col min="507" max="507" width="0" hidden="1" customWidth="1"/>
    <col min="508" max="508" width="11.7109375" customWidth="1"/>
    <col min="509" max="509" width="19.42578125" customWidth="1"/>
    <col min="510" max="510" width="8.5703125" customWidth="1"/>
    <col min="511" max="511" width="1.28515625" customWidth="1"/>
    <col min="512" max="512" width="6.7109375" customWidth="1"/>
    <col min="513" max="513" width="11.140625" customWidth="1"/>
    <col min="514" max="514" width="7.5703125" customWidth="1"/>
    <col min="515" max="515" width="7" customWidth="1"/>
    <col min="516" max="516" width="6.5703125" customWidth="1"/>
    <col min="517" max="517" width="9.28515625" customWidth="1"/>
    <col min="518" max="518" width="7.42578125" customWidth="1"/>
    <col min="519" max="519" width="11.140625" customWidth="1"/>
    <col min="520" max="520" width="14.85546875" customWidth="1"/>
    <col min="521" max="521" width="18.5703125" customWidth="1"/>
    <col min="522" max="522" width="5" customWidth="1"/>
    <col min="523" max="523" width="0.85546875" customWidth="1"/>
    <col min="524" max="524" width="1.42578125" customWidth="1"/>
    <col min="762" max="762" width="2.28515625" customWidth="1"/>
    <col min="763" max="763" width="0" hidden="1" customWidth="1"/>
    <col min="764" max="764" width="11.7109375" customWidth="1"/>
    <col min="765" max="765" width="19.42578125" customWidth="1"/>
    <col min="766" max="766" width="8.5703125" customWidth="1"/>
    <col min="767" max="767" width="1.28515625" customWidth="1"/>
    <col min="768" max="768" width="6.7109375" customWidth="1"/>
    <col min="769" max="769" width="11.140625" customWidth="1"/>
    <col min="770" max="770" width="7.5703125" customWidth="1"/>
    <col min="771" max="771" width="7" customWidth="1"/>
    <col min="772" max="772" width="6.5703125" customWidth="1"/>
    <col min="773" max="773" width="9.28515625" customWidth="1"/>
    <col min="774" max="774" width="7.42578125" customWidth="1"/>
    <col min="775" max="775" width="11.140625" customWidth="1"/>
    <col min="776" max="776" width="14.85546875" customWidth="1"/>
    <col min="777" max="777" width="18.5703125" customWidth="1"/>
    <col min="778" max="778" width="5" customWidth="1"/>
    <col min="779" max="779" width="0.85546875" customWidth="1"/>
    <col min="780" max="780" width="1.42578125" customWidth="1"/>
    <col min="1018" max="1018" width="2.28515625" customWidth="1"/>
    <col min="1019" max="1019" width="0" hidden="1" customWidth="1"/>
    <col min="1020" max="1020" width="11.7109375" customWidth="1"/>
    <col min="1021" max="1021" width="19.42578125" customWidth="1"/>
    <col min="1022" max="1022" width="8.5703125" customWidth="1"/>
    <col min="1023" max="1023" width="1.28515625" customWidth="1"/>
    <col min="1024" max="1024" width="6.7109375" customWidth="1"/>
    <col min="1025" max="1025" width="11.140625" customWidth="1"/>
    <col min="1026" max="1026" width="7.5703125" customWidth="1"/>
    <col min="1027" max="1027" width="7" customWidth="1"/>
    <col min="1028" max="1028" width="6.5703125" customWidth="1"/>
    <col min="1029" max="1029" width="9.28515625" customWidth="1"/>
    <col min="1030" max="1030" width="7.42578125" customWidth="1"/>
    <col min="1031" max="1031" width="11.140625" customWidth="1"/>
    <col min="1032" max="1032" width="14.85546875" customWidth="1"/>
    <col min="1033" max="1033" width="18.5703125" customWidth="1"/>
    <col min="1034" max="1034" width="5" customWidth="1"/>
    <col min="1035" max="1035" width="0.85546875" customWidth="1"/>
    <col min="1036" max="1036" width="1.42578125" customWidth="1"/>
    <col min="1274" max="1274" width="2.28515625" customWidth="1"/>
    <col min="1275" max="1275" width="0" hidden="1" customWidth="1"/>
    <col min="1276" max="1276" width="11.7109375" customWidth="1"/>
    <col min="1277" max="1277" width="19.42578125" customWidth="1"/>
    <col min="1278" max="1278" width="8.5703125" customWidth="1"/>
    <col min="1279" max="1279" width="1.28515625" customWidth="1"/>
    <col min="1280" max="1280" width="6.7109375" customWidth="1"/>
    <col min="1281" max="1281" width="11.140625" customWidth="1"/>
    <col min="1282" max="1282" width="7.5703125" customWidth="1"/>
    <col min="1283" max="1283" width="7" customWidth="1"/>
    <col min="1284" max="1284" width="6.5703125" customWidth="1"/>
    <col min="1285" max="1285" width="9.28515625" customWidth="1"/>
    <col min="1286" max="1286" width="7.42578125" customWidth="1"/>
    <col min="1287" max="1287" width="11.140625" customWidth="1"/>
    <col min="1288" max="1288" width="14.85546875" customWidth="1"/>
    <col min="1289" max="1289" width="18.5703125" customWidth="1"/>
    <col min="1290" max="1290" width="5" customWidth="1"/>
    <col min="1291" max="1291" width="0.85546875" customWidth="1"/>
    <col min="1292" max="1292" width="1.42578125" customWidth="1"/>
    <col min="1530" max="1530" width="2.28515625" customWidth="1"/>
    <col min="1531" max="1531" width="0" hidden="1" customWidth="1"/>
    <col min="1532" max="1532" width="11.7109375" customWidth="1"/>
    <col min="1533" max="1533" width="19.42578125" customWidth="1"/>
    <col min="1534" max="1534" width="8.5703125" customWidth="1"/>
    <col min="1535" max="1535" width="1.28515625" customWidth="1"/>
    <col min="1536" max="1536" width="6.7109375" customWidth="1"/>
    <col min="1537" max="1537" width="11.140625" customWidth="1"/>
    <col min="1538" max="1538" width="7.5703125" customWidth="1"/>
    <col min="1539" max="1539" width="7" customWidth="1"/>
    <col min="1540" max="1540" width="6.5703125" customWidth="1"/>
    <col min="1541" max="1541" width="9.28515625" customWidth="1"/>
    <col min="1542" max="1542" width="7.42578125" customWidth="1"/>
    <col min="1543" max="1543" width="11.140625" customWidth="1"/>
    <col min="1544" max="1544" width="14.85546875" customWidth="1"/>
    <col min="1545" max="1545" width="18.5703125" customWidth="1"/>
    <col min="1546" max="1546" width="5" customWidth="1"/>
    <col min="1547" max="1547" width="0.85546875" customWidth="1"/>
    <col min="1548" max="1548" width="1.42578125" customWidth="1"/>
    <col min="1786" max="1786" width="2.28515625" customWidth="1"/>
    <col min="1787" max="1787" width="0" hidden="1" customWidth="1"/>
    <col min="1788" max="1788" width="11.7109375" customWidth="1"/>
    <col min="1789" max="1789" width="19.42578125" customWidth="1"/>
    <col min="1790" max="1790" width="8.5703125" customWidth="1"/>
    <col min="1791" max="1791" width="1.28515625" customWidth="1"/>
    <col min="1792" max="1792" width="6.7109375" customWidth="1"/>
    <col min="1793" max="1793" width="11.140625" customWidth="1"/>
    <col min="1794" max="1794" width="7.5703125" customWidth="1"/>
    <col min="1795" max="1795" width="7" customWidth="1"/>
    <col min="1796" max="1796" width="6.5703125" customWidth="1"/>
    <col min="1797" max="1797" width="9.28515625" customWidth="1"/>
    <col min="1798" max="1798" width="7.42578125" customWidth="1"/>
    <col min="1799" max="1799" width="11.140625" customWidth="1"/>
    <col min="1800" max="1800" width="14.85546875" customWidth="1"/>
    <col min="1801" max="1801" width="18.5703125" customWidth="1"/>
    <col min="1802" max="1802" width="5" customWidth="1"/>
    <col min="1803" max="1803" width="0.85546875" customWidth="1"/>
    <col min="1804" max="1804" width="1.42578125" customWidth="1"/>
    <col min="2042" max="2042" width="2.28515625" customWidth="1"/>
    <col min="2043" max="2043" width="0" hidden="1" customWidth="1"/>
    <col min="2044" max="2044" width="11.7109375" customWidth="1"/>
    <col min="2045" max="2045" width="19.42578125" customWidth="1"/>
    <col min="2046" max="2046" width="8.5703125" customWidth="1"/>
    <col min="2047" max="2047" width="1.28515625" customWidth="1"/>
    <col min="2048" max="2048" width="6.7109375" customWidth="1"/>
    <col min="2049" max="2049" width="11.140625" customWidth="1"/>
    <col min="2050" max="2050" width="7.5703125" customWidth="1"/>
    <col min="2051" max="2051" width="7" customWidth="1"/>
    <col min="2052" max="2052" width="6.5703125" customWidth="1"/>
    <col min="2053" max="2053" width="9.28515625" customWidth="1"/>
    <col min="2054" max="2054" width="7.42578125" customWidth="1"/>
    <col min="2055" max="2055" width="11.140625" customWidth="1"/>
    <col min="2056" max="2056" width="14.85546875" customWidth="1"/>
    <col min="2057" max="2057" width="18.5703125" customWidth="1"/>
    <col min="2058" max="2058" width="5" customWidth="1"/>
    <col min="2059" max="2059" width="0.85546875" customWidth="1"/>
    <col min="2060" max="2060" width="1.42578125" customWidth="1"/>
    <col min="2298" max="2298" width="2.28515625" customWidth="1"/>
    <col min="2299" max="2299" width="0" hidden="1" customWidth="1"/>
    <col min="2300" max="2300" width="11.7109375" customWidth="1"/>
    <col min="2301" max="2301" width="19.42578125" customWidth="1"/>
    <col min="2302" max="2302" width="8.5703125" customWidth="1"/>
    <col min="2303" max="2303" width="1.28515625" customWidth="1"/>
    <col min="2304" max="2304" width="6.7109375" customWidth="1"/>
    <col min="2305" max="2305" width="11.140625" customWidth="1"/>
    <col min="2306" max="2306" width="7.5703125" customWidth="1"/>
    <col min="2307" max="2307" width="7" customWidth="1"/>
    <col min="2308" max="2308" width="6.5703125" customWidth="1"/>
    <col min="2309" max="2309" width="9.28515625" customWidth="1"/>
    <col min="2310" max="2310" width="7.42578125" customWidth="1"/>
    <col min="2311" max="2311" width="11.140625" customWidth="1"/>
    <col min="2312" max="2312" width="14.85546875" customWidth="1"/>
    <col min="2313" max="2313" width="18.5703125" customWidth="1"/>
    <col min="2314" max="2314" width="5" customWidth="1"/>
    <col min="2315" max="2315" width="0.85546875" customWidth="1"/>
    <col min="2316" max="2316" width="1.42578125" customWidth="1"/>
    <col min="2554" max="2554" width="2.28515625" customWidth="1"/>
    <col min="2555" max="2555" width="0" hidden="1" customWidth="1"/>
    <col min="2556" max="2556" width="11.7109375" customWidth="1"/>
    <col min="2557" max="2557" width="19.42578125" customWidth="1"/>
    <col min="2558" max="2558" width="8.5703125" customWidth="1"/>
    <col min="2559" max="2559" width="1.28515625" customWidth="1"/>
    <col min="2560" max="2560" width="6.7109375" customWidth="1"/>
    <col min="2561" max="2561" width="11.140625" customWidth="1"/>
    <col min="2562" max="2562" width="7.5703125" customWidth="1"/>
    <col min="2563" max="2563" width="7" customWidth="1"/>
    <col min="2564" max="2564" width="6.5703125" customWidth="1"/>
    <col min="2565" max="2565" width="9.28515625" customWidth="1"/>
    <col min="2566" max="2566" width="7.42578125" customWidth="1"/>
    <col min="2567" max="2567" width="11.140625" customWidth="1"/>
    <col min="2568" max="2568" width="14.85546875" customWidth="1"/>
    <col min="2569" max="2569" width="18.5703125" customWidth="1"/>
    <col min="2570" max="2570" width="5" customWidth="1"/>
    <col min="2571" max="2571" width="0.85546875" customWidth="1"/>
    <col min="2572" max="2572" width="1.42578125" customWidth="1"/>
    <col min="2810" max="2810" width="2.28515625" customWidth="1"/>
    <col min="2811" max="2811" width="0" hidden="1" customWidth="1"/>
    <col min="2812" max="2812" width="11.7109375" customWidth="1"/>
    <col min="2813" max="2813" width="19.42578125" customWidth="1"/>
    <col min="2814" max="2814" width="8.5703125" customWidth="1"/>
    <col min="2815" max="2815" width="1.28515625" customWidth="1"/>
    <col min="2816" max="2816" width="6.7109375" customWidth="1"/>
    <col min="2817" max="2817" width="11.140625" customWidth="1"/>
    <col min="2818" max="2818" width="7.5703125" customWidth="1"/>
    <col min="2819" max="2819" width="7" customWidth="1"/>
    <col min="2820" max="2820" width="6.5703125" customWidth="1"/>
    <col min="2821" max="2821" width="9.28515625" customWidth="1"/>
    <col min="2822" max="2822" width="7.42578125" customWidth="1"/>
    <col min="2823" max="2823" width="11.140625" customWidth="1"/>
    <col min="2824" max="2824" width="14.85546875" customWidth="1"/>
    <col min="2825" max="2825" width="18.5703125" customWidth="1"/>
    <col min="2826" max="2826" width="5" customWidth="1"/>
    <col min="2827" max="2827" width="0.85546875" customWidth="1"/>
    <col min="2828" max="2828" width="1.42578125" customWidth="1"/>
    <col min="3066" max="3066" width="2.28515625" customWidth="1"/>
    <col min="3067" max="3067" width="0" hidden="1" customWidth="1"/>
    <col min="3068" max="3068" width="11.7109375" customWidth="1"/>
    <col min="3069" max="3069" width="19.42578125" customWidth="1"/>
    <col min="3070" max="3070" width="8.5703125" customWidth="1"/>
    <col min="3071" max="3071" width="1.28515625" customWidth="1"/>
    <col min="3072" max="3072" width="6.7109375" customWidth="1"/>
    <col min="3073" max="3073" width="11.140625" customWidth="1"/>
    <col min="3074" max="3074" width="7.5703125" customWidth="1"/>
    <col min="3075" max="3075" width="7" customWidth="1"/>
    <col min="3076" max="3076" width="6.5703125" customWidth="1"/>
    <col min="3077" max="3077" width="9.28515625" customWidth="1"/>
    <col min="3078" max="3078" width="7.42578125" customWidth="1"/>
    <col min="3079" max="3079" width="11.140625" customWidth="1"/>
    <col min="3080" max="3080" width="14.85546875" customWidth="1"/>
    <col min="3081" max="3081" width="18.5703125" customWidth="1"/>
    <col min="3082" max="3082" width="5" customWidth="1"/>
    <col min="3083" max="3083" width="0.85546875" customWidth="1"/>
    <col min="3084" max="3084" width="1.42578125" customWidth="1"/>
    <col min="3322" max="3322" width="2.28515625" customWidth="1"/>
    <col min="3323" max="3323" width="0" hidden="1" customWidth="1"/>
    <col min="3324" max="3324" width="11.7109375" customWidth="1"/>
    <col min="3325" max="3325" width="19.42578125" customWidth="1"/>
    <col min="3326" max="3326" width="8.5703125" customWidth="1"/>
    <col min="3327" max="3327" width="1.28515625" customWidth="1"/>
    <col min="3328" max="3328" width="6.7109375" customWidth="1"/>
    <col min="3329" max="3329" width="11.140625" customWidth="1"/>
    <col min="3330" max="3330" width="7.5703125" customWidth="1"/>
    <col min="3331" max="3331" width="7" customWidth="1"/>
    <col min="3332" max="3332" width="6.5703125" customWidth="1"/>
    <col min="3333" max="3333" width="9.28515625" customWidth="1"/>
    <col min="3334" max="3334" width="7.42578125" customWidth="1"/>
    <col min="3335" max="3335" width="11.140625" customWidth="1"/>
    <col min="3336" max="3336" width="14.85546875" customWidth="1"/>
    <col min="3337" max="3337" width="18.5703125" customWidth="1"/>
    <col min="3338" max="3338" width="5" customWidth="1"/>
    <col min="3339" max="3339" width="0.85546875" customWidth="1"/>
    <col min="3340" max="3340" width="1.42578125" customWidth="1"/>
    <col min="3578" max="3578" width="2.28515625" customWidth="1"/>
    <col min="3579" max="3579" width="0" hidden="1" customWidth="1"/>
    <col min="3580" max="3580" width="11.7109375" customWidth="1"/>
    <col min="3581" max="3581" width="19.42578125" customWidth="1"/>
    <col min="3582" max="3582" width="8.5703125" customWidth="1"/>
    <col min="3583" max="3583" width="1.28515625" customWidth="1"/>
    <col min="3584" max="3584" width="6.7109375" customWidth="1"/>
    <col min="3585" max="3585" width="11.140625" customWidth="1"/>
    <col min="3586" max="3586" width="7.5703125" customWidth="1"/>
    <col min="3587" max="3587" width="7" customWidth="1"/>
    <col min="3588" max="3588" width="6.5703125" customWidth="1"/>
    <col min="3589" max="3589" width="9.28515625" customWidth="1"/>
    <col min="3590" max="3590" width="7.42578125" customWidth="1"/>
    <col min="3591" max="3591" width="11.140625" customWidth="1"/>
    <col min="3592" max="3592" width="14.85546875" customWidth="1"/>
    <col min="3593" max="3593" width="18.5703125" customWidth="1"/>
    <col min="3594" max="3594" width="5" customWidth="1"/>
    <col min="3595" max="3595" width="0.85546875" customWidth="1"/>
    <col min="3596" max="3596" width="1.42578125" customWidth="1"/>
    <col min="3834" max="3834" width="2.28515625" customWidth="1"/>
    <col min="3835" max="3835" width="0" hidden="1" customWidth="1"/>
    <col min="3836" max="3836" width="11.7109375" customWidth="1"/>
    <col min="3837" max="3837" width="19.42578125" customWidth="1"/>
    <col min="3838" max="3838" width="8.5703125" customWidth="1"/>
    <col min="3839" max="3839" width="1.28515625" customWidth="1"/>
    <col min="3840" max="3840" width="6.7109375" customWidth="1"/>
    <col min="3841" max="3841" width="11.140625" customWidth="1"/>
    <col min="3842" max="3842" width="7.5703125" customWidth="1"/>
    <col min="3843" max="3843" width="7" customWidth="1"/>
    <col min="3844" max="3844" width="6.5703125" customWidth="1"/>
    <col min="3845" max="3845" width="9.28515625" customWidth="1"/>
    <col min="3846" max="3846" width="7.42578125" customWidth="1"/>
    <col min="3847" max="3847" width="11.140625" customWidth="1"/>
    <col min="3848" max="3848" width="14.85546875" customWidth="1"/>
    <col min="3849" max="3849" width="18.5703125" customWidth="1"/>
    <col min="3850" max="3850" width="5" customWidth="1"/>
    <col min="3851" max="3851" width="0.85546875" customWidth="1"/>
    <col min="3852" max="3852" width="1.42578125" customWidth="1"/>
    <col min="4090" max="4090" width="2.28515625" customWidth="1"/>
    <col min="4091" max="4091" width="0" hidden="1" customWidth="1"/>
    <col min="4092" max="4092" width="11.7109375" customWidth="1"/>
    <col min="4093" max="4093" width="19.42578125" customWidth="1"/>
    <col min="4094" max="4094" width="8.5703125" customWidth="1"/>
    <col min="4095" max="4095" width="1.28515625" customWidth="1"/>
    <col min="4096" max="4096" width="6.7109375" customWidth="1"/>
    <col min="4097" max="4097" width="11.140625" customWidth="1"/>
    <col min="4098" max="4098" width="7.5703125" customWidth="1"/>
    <col min="4099" max="4099" width="7" customWidth="1"/>
    <col min="4100" max="4100" width="6.5703125" customWidth="1"/>
    <col min="4101" max="4101" width="9.28515625" customWidth="1"/>
    <col min="4102" max="4102" width="7.42578125" customWidth="1"/>
    <col min="4103" max="4103" width="11.140625" customWidth="1"/>
    <col min="4104" max="4104" width="14.85546875" customWidth="1"/>
    <col min="4105" max="4105" width="18.5703125" customWidth="1"/>
    <col min="4106" max="4106" width="5" customWidth="1"/>
    <col min="4107" max="4107" width="0.85546875" customWidth="1"/>
    <col min="4108" max="4108" width="1.42578125" customWidth="1"/>
    <col min="4346" max="4346" width="2.28515625" customWidth="1"/>
    <col min="4347" max="4347" width="0" hidden="1" customWidth="1"/>
    <col min="4348" max="4348" width="11.7109375" customWidth="1"/>
    <col min="4349" max="4349" width="19.42578125" customWidth="1"/>
    <col min="4350" max="4350" width="8.5703125" customWidth="1"/>
    <col min="4351" max="4351" width="1.28515625" customWidth="1"/>
    <col min="4352" max="4352" width="6.7109375" customWidth="1"/>
    <col min="4353" max="4353" width="11.140625" customWidth="1"/>
    <col min="4354" max="4354" width="7.5703125" customWidth="1"/>
    <col min="4355" max="4355" width="7" customWidth="1"/>
    <col min="4356" max="4356" width="6.5703125" customWidth="1"/>
    <col min="4357" max="4357" width="9.28515625" customWidth="1"/>
    <col min="4358" max="4358" width="7.42578125" customWidth="1"/>
    <col min="4359" max="4359" width="11.140625" customWidth="1"/>
    <col min="4360" max="4360" width="14.85546875" customWidth="1"/>
    <col min="4361" max="4361" width="18.5703125" customWidth="1"/>
    <col min="4362" max="4362" width="5" customWidth="1"/>
    <col min="4363" max="4363" width="0.85546875" customWidth="1"/>
    <col min="4364" max="4364" width="1.42578125" customWidth="1"/>
    <col min="4602" max="4602" width="2.28515625" customWidth="1"/>
    <col min="4603" max="4603" width="0" hidden="1" customWidth="1"/>
    <col min="4604" max="4604" width="11.7109375" customWidth="1"/>
    <col min="4605" max="4605" width="19.42578125" customWidth="1"/>
    <col min="4606" max="4606" width="8.5703125" customWidth="1"/>
    <col min="4607" max="4607" width="1.28515625" customWidth="1"/>
    <col min="4608" max="4608" width="6.7109375" customWidth="1"/>
    <col min="4609" max="4609" width="11.140625" customWidth="1"/>
    <col min="4610" max="4610" width="7.5703125" customWidth="1"/>
    <col min="4611" max="4611" width="7" customWidth="1"/>
    <col min="4612" max="4612" width="6.5703125" customWidth="1"/>
    <col min="4613" max="4613" width="9.28515625" customWidth="1"/>
    <col min="4614" max="4614" width="7.42578125" customWidth="1"/>
    <col min="4615" max="4615" width="11.140625" customWidth="1"/>
    <col min="4616" max="4616" width="14.85546875" customWidth="1"/>
    <col min="4617" max="4617" width="18.5703125" customWidth="1"/>
    <col min="4618" max="4618" width="5" customWidth="1"/>
    <col min="4619" max="4619" width="0.85546875" customWidth="1"/>
    <col min="4620" max="4620" width="1.42578125" customWidth="1"/>
    <col min="4858" max="4858" width="2.28515625" customWidth="1"/>
    <col min="4859" max="4859" width="0" hidden="1" customWidth="1"/>
    <col min="4860" max="4860" width="11.7109375" customWidth="1"/>
    <col min="4861" max="4861" width="19.42578125" customWidth="1"/>
    <col min="4862" max="4862" width="8.5703125" customWidth="1"/>
    <col min="4863" max="4863" width="1.28515625" customWidth="1"/>
    <col min="4864" max="4864" width="6.7109375" customWidth="1"/>
    <col min="4865" max="4865" width="11.140625" customWidth="1"/>
    <col min="4866" max="4866" width="7.5703125" customWidth="1"/>
    <col min="4867" max="4867" width="7" customWidth="1"/>
    <col min="4868" max="4868" width="6.5703125" customWidth="1"/>
    <col min="4869" max="4869" width="9.28515625" customWidth="1"/>
    <col min="4870" max="4870" width="7.42578125" customWidth="1"/>
    <col min="4871" max="4871" width="11.140625" customWidth="1"/>
    <col min="4872" max="4872" width="14.85546875" customWidth="1"/>
    <col min="4873" max="4873" width="18.5703125" customWidth="1"/>
    <col min="4874" max="4874" width="5" customWidth="1"/>
    <col min="4875" max="4875" width="0.85546875" customWidth="1"/>
    <col min="4876" max="4876" width="1.42578125" customWidth="1"/>
    <col min="5114" max="5114" width="2.28515625" customWidth="1"/>
    <col min="5115" max="5115" width="0" hidden="1" customWidth="1"/>
    <col min="5116" max="5116" width="11.7109375" customWidth="1"/>
    <col min="5117" max="5117" width="19.42578125" customWidth="1"/>
    <col min="5118" max="5118" width="8.5703125" customWidth="1"/>
    <col min="5119" max="5119" width="1.28515625" customWidth="1"/>
    <col min="5120" max="5120" width="6.7109375" customWidth="1"/>
    <col min="5121" max="5121" width="11.140625" customWidth="1"/>
    <col min="5122" max="5122" width="7.5703125" customWidth="1"/>
    <col min="5123" max="5123" width="7" customWidth="1"/>
    <col min="5124" max="5124" width="6.5703125" customWidth="1"/>
    <col min="5125" max="5125" width="9.28515625" customWidth="1"/>
    <col min="5126" max="5126" width="7.42578125" customWidth="1"/>
    <col min="5127" max="5127" width="11.140625" customWidth="1"/>
    <col min="5128" max="5128" width="14.85546875" customWidth="1"/>
    <col min="5129" max="5129" width="18.5703125" customWidth="1"/>
    <col min="5130" max="5130" width="5" customWidth="1"/>
    <col min="5131" max="5131" width="0.85546875" customWidth="1"/>
    <col min="5132" max="5132" width="1.42578125" customWidth="1"/>
    <col min="5370" max="5370" width="2.28515625" customWidth="1"/>
    <col min="5371" max="5371" width="0" hidden="1" customWidth="1"/>
    <col min="5372" max="5372" width="11.7109375" customWidth="1"/>
    <col min="5373" max="5373" width="19.42578125" customWidth="1"/>
    <col min="5374" max="5374" width="8.5703125" customWidth="1"/>
    <col min="5375" max="5375" width="1.28515625" customWidth="1"/>
    <col min="5376" max="5376" width="6.7109375" customWidth="1"/>
    <col min="5377" max="5377" width="11.140625" customWidth="1"/>
    <col min="5378" max="5378" width="7.5703125" customWidth="1"/>
    <col min="5379" max="5379" width="7" customWidth="1"/>
    <col min="5380" max="5380" width="6.5703125" customWidth="1"/>
    <col min="5381" max="5381" width="9.28515625" customWidth="1"/>
    <col min="5382" max="5382" width="7.42578125" customWidth="1"/>
    <col min="5383" max="5383" width="11.140625" customWidth="1"/>
    <col min="5384" max="5384" width="14.85546875" customWidth="1"/>
    <col min="5385" max="5385" width="18.5703125" customWidth="1"/>
    <col min="5386" max="5386" width="5" customWidth="1"/>
    <col min="5387" max="5387" width="0.85546875" customWidth="1"/>
    <col min="5388" max="5388" width="1.42578125" customWidth="1"/>
    <col min="5626" max="5626" width="2.28515625" customWidth="1"/>
    <col min="5627" max="5627" width="0" hidden="1" customWidth="1"/>
    <col min="5628" max="5628" width="11.7109375" customWidth="1"/>
    <col min="5629" max="5629" width="19.42578125" customWidth="1"/>
    <col min="5630" max="5630" width="8.5703125" customWidth="1"/>
    <col min="5631" max="5631" width="1.28515625" customWidth="1"/>
    <col min="5632" max="5632" width="6.7109375" customWidth="1"/>
    <col min="5633" max="5633" width="11.140625" customWidth="1"/>
    <col min="5634" max="5634" width="7.5703125" customWidth="1"/>
    <col min="5635" max="5635" width="7" customWidth="1"/>
    <col min="5636" max="5636" width="6.5703125" customWidth="1"/>
    <col min="5637" max="5637" width="9.28515625" customWidth="1"/>
    <col min="5638" max="5638" width="7.42578125" customWidth="1"/>
    <col min="5639" max="5639" width="11.140625" customWidth="1"/>
    <col min="5640" max="5640" width="14.85546875" customWidth="1"/>
    <col min="5641" max="5641" width="18.5703125" customWidth="1"/>
    <col min="5642" max="5642" width="5" customWidth="1"/>
    <col min="5643" max="5643" width="0.85546875" customWidth="1"/>
    <col min="5644" max="5644" width="1.42578125" customWidth="1"/>
    <col min="5882" max="5882" width="2.28515625" customWidth="1"/>
    <col min="5883" max="5883" width="0" hidden="1" customWidth="1"/>
    <col min="5884" max="5884" width="11.7109375" customWidth="1"/>
    <col min="5885" max="5885" width="19.42578125" customWidth="1"/>
    <col min="5886" max="5886" width="8.5703125" customWidth="1"/>
    <col min="5887" max="5887" width="1.28515625" customWidth="1"/>
    <col min="5888" max="5888" width="6.7109375" customWidth="1"/>
    <col min="5889" max="5889" width="11.140625" customWidth="1"/>
    <col min="5890" max="5890" width="7.5703125" customWidth="1"/>
    <col min="5891" max="5891" width="7" customWidth="1"/>
    <col min="5892" max="5892" width="6.5703125" customWidth="1"/>
    <col min="5893" max="5893" width="9.28515625" customWidth="1"/>
    <col min="5894" max="5894" width="7.42578125" customWidth="1"/>
    <col min="5895" max="5895" width="11.140625" customWidth="1"/>
    <col min="5896" max="5896" width="14.85546875" customWidth="1"/>
    <col min="5897" max="5897" width="18.5703125" customWidth="1"/>
    <col min="5898" max="5898" width="5" customWidth="1"/>
    <col min="5899" max="5899" width="0.85546875" customWidth="1"/>
    <col min="5900" max="5900" width="1.42578125" customWidth="1"/>
    <col min="6138" max="6138" width="2.28515625" customWidth="1"/>
    <col min="6139" max="6139" width="0" hidden="1" customWidth="1"/>
    <col min="6140" max="6140" width="11.7109375" customWidth="1"/>
    <col min="6141" max="6141" width="19.42578125" customWidth="1"/>
    <col min="6142" max="6142" width="8.5703125" customWidth="1"/>
    <col min="6143" max="6143" width="1.28515625" customWidth="1"/>
    <col min="6144" max="6144" width="6.7109375" customWidth="1"/>
    <col min="6145" max="6145" width="11.140625" customWidth="1"/>
    <col min="6146" max="6146" width="7.5703125" customWidth="1"/>
    <col min="6147" max="6147" width="7" customWidth="1"/>
    <col min="6148" max="6148" width="6.5703125" customWidth="1"/>
    <col min="6149" max="6149" width="9.28515625" customWidth="1"/>
    <col min="6150" max="6150" width="7.42578125" customWidth="1"/>
    <col min="6151" max="6151" width="11.140625" customWidth="1"/>
    <col min="6152" max="6152" width="14.85546875" customWidth="1"/>
    <col min="6153" max="6153" width="18.5703125" customWidth="1"/>
    <col min="6154" max="6154" width="5" customWidth="1"/>
    <col min="6155" max="6155" width="0.85546875" customWidth="1"/>
    <col min="6156" max="6156" width="1.42578125" customWidth="1"/>
    <col min="6394" max="6394" width="2.28515625" customWidth="1"/>
    <col min="6395" max="6395" width="0" hidden="1" customWidth="1"/>
    <col min="6396" max="6396" width="11.7109375" customWidth="1"/>
    <col min="6397" max="6397" width="19.42578125" customWidth="1"/>
    <col min="6398" max="6398" width="8.5703125" customWidth="1"/>
    <col min="6399" max="6399" width="1.28515625" customWidth="1"/>
    <col min="6400" max="6400" width="6.7109375" customWidth="1"/>
    <col min="6401" max="6401" width="11.140625" customWidth="1"/>
    <col min="6402" max="6402" width="7.5703125" customWidth="1"/>
    <col min="6403" max="6403" width="7" customWidth="1"/>
    <col min="6404" max="6404" width="6.5703125" customWidth="1"/>
    <col min="6405" max="6405" width="9.28515625" customWidth="1"/>
    <col min="6406" max="6406" width="7.42578125" customWidth="1"/>
    <col min="6407" max="6407" width="11.140625" customWidth="1"/>
    <col min="6408" max="6408" width="14.85546875" customWidth="1"/>
    <col min="6409" max="6409" width="18.5703125" customWidth="1"/>
    <col min="6410" max="6410" width="5" customWidth="1"/>
    <col min="6411" max="6411" width="0.85546875" customWidth="1"/>
    <col min="6412" max="6412" width="1.42578125" customWidth="1"/>
    <col min="6650" max="6650" width="2.28515625" customWidth="1"/>
    <col min="6651" max="6651" width="0" hidden="1" customWidth="1"/>
    <col min="6652" max="6652" width="11.7109375" customWidth="1"/>
    <col min="6653" max="6653" width="19.42578125" customWidth="1"/>
    <col min="6654" max="6654" width="8.5703125" customWidth="1"/>
    <col min="6655" max="6655" width="1.28515625" customWidth="1"/>
    <col min="6656" max="6656" width="6.7109375" customWidth="1"/>
    <col min="6657" max="6657" width="11.140625" customWidth="1"/>
    <col min="6658" max="6658" width="7.5703125" customWidth="1"/>
    <col min="6659" max="6659" width="7" customWidth="1"/>
    <col min="6660" max="6660" width="6.5703125" customWidth="1"/>
    <col min="6661" max="6661" width="9.28515625" customWidth="1"/>
    <col min="6662" max="6662" width="7.42578125" customWidth="1"/>
    <col min="6663" max="6663" width="11.140625" customWidth="1"/>
    <col min="6664" max="6664" width="14.85546875" customWidth="1"/>
    <col min="6665" max="6665" width="18.5703125" customWidth="1"/>
    <col min="6666" max="6666" width="5" customWidth="1"/>
    <col min="6667" max="6667" width="0.85546875" customWidth="1"/>
    <col min="6668" max="6668" width="1.42578125" customWidth="1"/>
    <col min="6906" max="6906" width="2.28515625" customWidth="1"/>
    <col min="6907" max="6907" width="0" hidden="1" customWidth="1"/>
    <col min="6908" max="6908" width="11.7109375" customWidth="1"/>
    <col min="6909" max="6909" width="19.42578125" customWidth="1"/>
    <col min="6910" max="6910" width="8.5703125" customWidth="1"/>
    <col min="6911" max="6911" width="1.28515625" customWidth="1"/>
    <col min="6912" max="6912" width="6.7109375" customWidth="1"/>
    <col min="6913" max="6913" width="11.140625" customWidth="1"/>
    <col min="6914" max="6914" width="7.5703125" customWidth="1"/>
    <col min="6915" max="6915" width="7" customWidth="1"/>
    <col min="6916" max="6916" width="6.5703125" customWidth="1"/>
    <col min="6917" max="6917" width="9.28515625" customWidth="1"/>
    <col min="6918" max="6918" width="7.42578125" customWidth="1"/>
    <col min="6919" max="6919" width="11.140625" customWidth="1"/>
    <col min="6920" max="6920" width="14.85546875" customWidth="1"/>
    <col min="6921" max="6921" width="18.5703125" customWidth="1"/>
    <col min="6922" max="6922" width="5" customWidth="1"/>
    <col min="6923" max="6923" width="0.85546875" customWidth="1"/>
    <col min="6924" max="6924" width="1.42578125" customWidth="1"/>
    <col min="7162" max="7162" width="2.28515625" customWidth="1"/>
    <col min="7163" max="7163" width="0" hidden="1" customWidth="1"/>
    <col min="7164" max="7164" width="11.7109375" customWidth="1"/>
    <col min="7165" max="7165" width="19.42578125" customWidth="1"/>
    <col min="7166" max="7166" width="8.5703125" customWidth="1"/>
    <col min="7167" max="7167" width="1.28515625" customWidth="1"/>
    <col min="7168" max="7168" width="6.7109375" customWidth="1"/>
    <col min="7169" max="7169" width="11.140625" customWidth="1"/>
    <col min="7170" max="7170" width="7.5703125" customWidth="1"/>
    <col min="7171" max="7171" width="7" customWidth="1"/>
    <col min="7172" max="7172" width="6.5703125" customWidth="1"/>
    <col min="7173" max="7173" width="9.28515625" customWidth="1"/>
    <col min="7174" max="7174" width="7.42578125" customWidth="1"/>
    <col min="7175" max="7175" width="11.140625" customWidth="1"/>
    <col min="7176" max="7176" width="14.85546875" customWidth="1"/>
    <col min="7177" max="7177" width="18.5703125" customWidth="1"/>
    <col min="7178" max="7178" width="5" customWidth="1"/>
    <col min="7179" max="7179" width="0.85546875" customWidth="1"/>
    <col min="7180" max="7180" width="1.42578125" customWidth="1"/>
    <col min="7418" max="7418" width="2.28515625" customWidth="1"/>
    <col min="7419" max="7419" width="0" hidden="1" customWidth="1"/>
    <col min="7420" max="7420" width="11.7109375" customWidth="1"/>
    <col min="7421" max="7421" width="19.42578125" customWidth="1"/>
    <col min="7422" max="7422" width="8.5703125" customWidth="1"/>
    <col min="7423" max="7423" width="1.28515625" customWidth="1"/>
    <col min="7424" max="7424" width="6.7109375" customWidth="1"/>
    <col min="7425" max="7425" width="11.140625" customWidth="1"/>
    <col min="7426" max="7426" width="7.5703125" customWidth="1"/>
    <col min="7427" max="7427" width="7" customWidth="1"/>
    <col min="7428" max="7428" width="6.5703125" customWidth="1"/>
    <col min="7429" max="7429" width="9.28515625" customWidth="1"/>
    <col min="7430" max="7430" width="7.42578125" customWidth="1"/>
    <col min="7431" max="7431" width="11.140625" customWidth="1"/>
    <col min="7432" max="7432" width="14.85546875" customWidth="1"/>
    <col min="7433" max="7433" width="18.5703125" customWidth="1"/>
    <col min="7434" max="7434" width="5" customWidth="1"/>
    <col min="7435" max="7435" width="0.85546875" customWidth="1"/>
    <col min="7436" max="7436" width="1.42578125" customWidth="1"/>
    <col min="7674" max="7674" width="2.28515625" customWidth="1"/>
    <col min="7675" max="7675" width="0" hidden="1" customWidth="1"/>
    <col min="7676" max="7676" width="11.7109375" customWidth="1"/>
    <col min="7677" max="7677" width="19.42578125" customWidth="1"/>
    <col min="7678" max="7678" width="8.5703125" customWidth="1"/>
    <col min="7679" max="7679" width="1.28515625" customWidth="1"/>
    <col min="7680" max="7680" width="6.7109375" customWidth="1"/>
    <col min="7681" max="7681" width="11.140625" customWidth="1"/>
    <col min="7682" max="7682" width="7.5703125" customWidth="1"/>
    <col min="7683" max="7683" width="7" customWidth="1"/>
    <col min="7684" max="7684" width="6.5703125" customWidth="1"/>
    <col min="7685" max="7685" width="9.28515625" customWidth="1"/>
    <col min="7686" max="7686" width="7.42578125" customWidth="1"/>
    <col min="7687" max="7687" width="11.140625" customWidth="1"/>
    <col min="7688" max="7688" width="14.85546875" customWidth="1"/>
    <col min="7689" max="7689" width="18.5703125" customWidth="1"/>
    <col min="7690" max="7690" width="5" customWidth="1"/>
    <col min="7691" max="7691" width="0.85546875" customWidth="1"/>
    <col min="7692" max="7692" width="1.42578125" customWidth="1"/>
    <col min="7930" max="7930" width="2.28515625" customWidth="1"/>
    <col min="7931" max="7931" width="0" hidden="1" customWidth="1"/>
    <col min="7932" max="7932" width="11.7109375" customWidth="1"/>
    <col min="7933" max="7933" width="19.42578125" customWidth="1"/>
    <col min="7934" max="7934" width="8.5703125" customWidth="1"/>
    <col min="7935" max="7935" width="1.28515625" customWidth="1"/>
    <col min="7936" max="7936" width="6.7109375" customWidth="1"/>
    <col min="7937" max="7937" width="11.140625" customWidth="1"/>
    <col min="7938" max="7938" width="7.5703125" customWidth="1"/>
    <col min="7939" max="7939" width="7" customWidth="1"/>
    <col min="7940" max="7940" width="6.5703125" customWidth="1"/>
    <col min="7941" max="7941" width="9.28515625" customWidth="1"/>
    <col min="7942" max="7942" width="7.42578125" customWidth="1"/>
    <col min="7943" max="7943" width="11.140625" customWidth="1"/>
    <col min="7944" max="7944" width="14.85546875" customWidth="1"/>
    <col min="7945" max="7945" width="18.5703125" customWidth="1"/>
    <col min="7946" max="7946" width="5" customWidth="1"/>
    <col min="7947" max="7947" width="0.85546875" customWidth="1"/>
    <col min="7948" max="7948" width="1.42578125" customWidth="1"/>
    <col min="8186" max="8186" width="2.28515625" customWidth="1"/>
    <col min="8187" max="8187" width="0" hidden="1" customWidth="1"/>
    <col min="8188" max="8188" width="11.7109375" customWidth="1"/>
    <col min="8189" max="8189" width="19.42578125" customWidth="1"/>
    <col min="8190" max="8190" width="8.5703125" customWidth="1"/>
    <col min="8191" max="8191" width="1.28515625" customWidth="1"/>
    <col min="8192" max="8192" width="6.7109375" customWidth="1"/>
    <col min="8193" max="8193" width="11.140625" customWidth="1"/>
    <col min="8194" max="8194" width="7.5703125" customWidth="1"/>
    <col min="8195" max="8195" width="7" customWidth="1"/>
    <col min="8196" max="8196" width="6.5703125" customWidth="1"/>
    <col min="8197" max="8197" width="9.28515625" customWidth="1"/>
    <col min="8198" max="8198" width="7.42578125" customWidth="1"/>
    <col min="8199" max="8199" width="11.140625" customWidth="1"/>
    <col min="8200" max="8200" width="14.85546875" customWidth="1"/>
    <col min="8201" max="8201" width="18.5703125" customWidth="1"/>
    <col min="8202" max="8202" width="5" customWidth="1"/>
    <col min="8203" max="8203" width="0.85546875" customWidth="1"/>
    <col min="8204" max="8204" width="1.42578125" customWidth="1"/>
    <col min="8442" max="8442" width="2.28515625" customWidth="1"/>
    <col min="8443" max="8443" width="0" hidden="1" customWidth="1"/>
    <col min="8444" max="8444" width="11.7109375" customWidth="1"/>
    <col min="8445" max="8445" width="19.42578125" customWidth="1"/>
    <col min="8446" max="8446" width="8.5703125" customWidth="1"/>
    <col min="8447" max="8447" width="1.28515625" customWidth="1"/>
    <col min="8448" max="8448" width="6.7109375" customWidth="1"/>
    <col min="8449" max="8449" width="11.140625" customWidth="1"/>
    <col min="8450" max="8450" width="7.5703125" customWidth="1"/>
    <col min="8451" max="8451" width="7" customWidth="1"/>
    <col min="8452" max="8452" width="6.5703125" customWidth="1"/>
    <col min="8453" max="8453" width="9.28515625" customWidth="1"/>
    <col min="8454" max="8454" width="7.42578125" customWidth="1"/>
    <col min="8455" max="8455" width="11.140625" customWidth="1"/>
    <col min="8456" max="8456" width="14.85546875" customWidth="1"/>
    <col min="8457" max="8457" width="18.5703125" customWidth="1"/>
    <col min="8458" max="8458" width="5" customWidth="1"/>
    <col min="8459" max="8459" width="0.85546875" customWidth="1"/>
    <col min="8460" max="8460" width="1.42578125" customWidth="1"/>
    <col min="8698" max="8698" width="2.28515625" customWidth="1"/>
    <col min="8699" max="8699" width="0" hidden="1" customWidth="1"/>
    <col min="8700" max="8700" width="11.7109375" customWidth="1"/>
    <col min="8701" max="8701" width="19.42578125" customWidth="1"/>
    <col min="8702" max="8702" width="8.5703125" customWidth="1"/>
    <col min="8703" max="8703" width="1.28515625" customWidth="1"/>
    <col min="8704" max="8704" width="6.7109375" customWidth="1"/>
    <col min="8705" max="8705" width="11.140625" customWidth="1"/>
    <col min="8706" max="8706" width="7.5703125" customWidth="1"/>
    <col min="8707" max="8707" width="7" customWidth="1"/>
    <col min="8708" max="8708" width="6.5703125" customWidth="1"/>
    <col min="8709" max="8709" width="9.28515625" customWidth="1"/>
    <col min="8710" max="8710" width="7.42578125" customWidth="1"/>
    <col min="8711" max="8711" width="11.140625" customWidth="1"/>
    <col min="8712" max="8712" width="14.85546875" customWidth="1"/>
    <col min="8713" max="8713" width="18.5703125" customWidth="1"/>
    <col min="8714" max="8714" width="5" customWidth="1"/>
    <col min="8715" max="8715" width="0.85546875" customWidth="1"/>
    <col min="8716" max="8716" width="1.42578125" customWidth="1"/>
    <col min="8954" max="8954" width="2.28515625" customWidth="1"/>
    <col min="8955" max="8955" width="0" hidden="1" customWidth="1"/>
    <col min="8956" max="8956" width="11.7109375" customWidth="1"/>
    <col min="8957" max="8957" width="19.42578125" customWidth="1"/>
    <col min="8958" max="8958" width="8.5703125" customWidth="1"/>
    <col min="8959" max="8959" width="1.28515625" customWidth="1"/>
    <col min="8960" max="8960" width="6.7109375" customWidth="1"/>
    <col min="8961" max="8961" width="11.140625" customWidth="1"/>
    <col min="8962" max="8962" width="7.5703125" customWidth="1"/>
    <col min="8963" max="8963" width="7" customWidth="1"/>
    <col min="8964" max="8964" width="6.5703125" customWidth="1"/>
    <col min="8965" max="8965" width="9.28515625" customWidth="1"/>
    <col min="8966" max="8966" width="7.42578125" customWidth="1"/>
    <col min="8967" max="8967" width="11.140625" customWidth="1"/>
    <col min="8968" max="8968" width="14.85546875" customWidth="1"/>
    <col min="8969" max="8969" width="18.5703125" customWidth="1"/>
    <col min="8970" max="8970" width="5" customWidth="1"/>
    <col min="8971" max="8971" width="0.85546875" customWidth="1"/>
    <col min="8972" max="8972" width="1.42578125" customWidth="1"/>
    <col min="9210" max="9210" width="2.28515625" customWidth="1"/>
    <col min="9211" max="9211" width="0" hidden="1" customWidth="1"/>
    <col min="9212" max="9212" width="11.7109375" customWidth="1"/>
    <col min="9213" max="9213" width="19.42578125" customWidth="1"/>
    <col min="9214" max="9214" width="8.5703125" customWidth="1"/>
    <col min="9215" max="9215" width="1.28515625" customWidth="1"/>
    <col min="9216" max="9216" width="6.7109375" customWidth="1"/>
    <col min="9217" max="9217" width="11.140625" customWidth="1"/>
    <col min="9218" max="9218" width="7.5703125" customWidth="1"/>
    <col min="9219" max="9219" width="7" customWidth="1"/>
    <col min="9220" max="9220" width="6.5703125" customWidth="1"/>
    <col min="9221" max="9221" width="9.28515625" customWidth="1"/>
    <col min="9222" max="9222" width="7.42578125" customWidth="1"/>
    <col min="9223" max="9223" width="11.140625" customWidth="1"/>
    <col min="9224" max="9224" width="14.85546875" customWidth="1"/>
    <col min="9225" max="9225" width="18.5703125" customWidth="1"/>
    <col min="9226" max="9226" width="5" customWidth="1"/>
    <col min="9227" max="9227" width="0.85546875" customWidth="1"/>
    <col min="9228" max="9228" width="1.42578125" customWidth="1"/>
    <col min="9466" max="9466" width="2.28515625" customWidth="1"/>
    <col min="9467" max="9467" width="0" hidden="1" customWidth="1"/>
    <col min="9468" max="9468" width="11.7109375" customWidth="1"/>
    <col min="9469" max="9469" width="19.42578125" customWidth="1"/>
    <col min="9470" max="9470" width="8.5703125" customWidth="1"/>
    <col min="9471" max="9471" width="1.28515625" customWidth="1"/>
    <col min="9472" max="9472" width="6.7109375" customWidth="1"/>
    <col min="9473" max="9473" width="11.140625" customWidth="1"/>
    <col min="9474" max="9474" width="7.5703125" customWidth="1"/>
    <col min="9475" max="9475" width="7" customWidth="1"/>
    <col min="9476" max="9476" width="6.5703125" customWidth="1"/>
    <col min="9477" max="9477" width="9.28515625" customWidth="1"/>
    <col min="9478" max="9478" width="7.42578125" customWidth="1"/>
    <col min="9479" max="9479" width="11.140625" customWidth="1"/>
    <col min="9480" max="9480" width="14.85546875" customWidth="1"/>
    <col min="9481" max="9481" width="18.5703125" customWidth="1"/>
    <col min="9482" max="9482" width="5" customWidth="1"/>
    <col min="9483" max="9483" width="0.85546875" customWidth="1"/>
    <col min="9484" max="9484" width="1.42578125" customWidth="1"/>
    <col min="9722" max="9722" width="2.28515625" customWidth="1"/>
    <col min="9723" max="9723" width="0" hidden="1" customWidth="1"/>
    <col min="9724" max="9724" width="11.7109375" customWidth="1"/>
    <col min="9725" max="9725" width="19.42578125" customWidth="1"/>
    <col min="9726" max="9726" width="8.5703125" customWidth="1"/>
    <col min="9727" max="9727" width="1.28515625" customWidth="1"/>
    <col min="9728" max="9728" width="6.7109375" customWidth="1"/>
    <col min="9729" max="9729" width="11.140625" customWidth="1"/>
    <col min="9730" max="9730" width="7.5703125" customWidth="1"/>
    <col min="9731" max="9731" width="7" customWidth="1"/>
    <col min="9732" max="9732" width="6.5703125" customWidth="1"/>
    <col min="9733" max="9733" width="9.28515625" customWidth="1"/>
    <col min="9734" max="9734" width="7.42578125" customWidth="1"/>
    <col min="9735" max="9735" width="11.140625" customWidth="1"/>
    <col min="9736" max="9736" width="14.85546875" customWidth="1"/>
    <col min="9737" max="9737" width="18.5703125" customWidth="1"/>
    <col min="9738" max="9738" width="5" customWidth="1"/>
    <col min="9739" max="9739" width="0.85546875" customWidth="1"/>
    <col min="9740" max="9740" width="1.42578125" customWidth="1"/>
    <col min="9978" max="9978" width="2.28515625" customWidth="1"/>
    <col min="9979" max="9979" width="0" hidden="1" customWidth="1"/>
    <col min="9980" max="9980" width="11.7109375" customWidth="1"/>
    <col min="9981" max="9981" width="19.42578125" customWidth="1"/>
    <col min="9982" max="9982" width="8.5703125" customWidth="1"/>
    <col min="9983" max="9983" width="1.28515625" customWidth="1"/>
    <col min="9984" max="9984" width="6.7109375" customWidth="1"/>
    <col min="9985" max="9985" width="11.140625" customWidth="1"/>
    <col min="9986" max="9986" width="7.5703125" customWidth="1"/>
    <col min="9987" max="9987" width="7" customWidth="1"/>
    <col min="9988" max="9988" width="6.5703125" customWidth="1"/>
    <col min="9989" max="9989" width="9.28515625" customWidth="1"/>
    <col min="9990" max="9990" width="7.42578125" customWidth="1"/>
    <col min="9991" max="9991" width="11.140625" customWidth="1"/>
    <col min="9992" max="9992" width="14.85546875" customWidth="1"/>
    <col min="9993" max="9993" width="18.5703125" customWidth="1"/>
    <col min="9994" max="9994" width="5" customWidth="1"/>
    <col min="9995" max="9995" width="0.85546875" customWidth="1"/>
    <col min="9996" max="9996" width="1.42578125" customWidth="1"/>
    <col min="10234" max="10234" width="2.28515625" customWidth="1"/>
    <col min="10235" max="10235" width="0" hidden="1" customWidth="1"/>
    <col min="10236" max="10236" width="11.7109375" customWidth="1"/>
    <col min="10237" max="10237" width="19.42578125" customWidth="1"/>
    <col min="10238" max="10238" width="8.5703125" customWidth="1"/>
    <col min="10239" max="10239" width="1.28515625" customWidth="1"/>
    <col min="10240" max="10240" width="6.7109375" customWidth="1"/>
    <col min="10241" max="10241" width="11.140625" customWidth="1"/>
    <col min="10242" max="10242" width="7.5703125" customWidth="1"/>
    <col min="10243" max="10243" width="7" customWidth="1"/>
    <col min="10244" max="10244" width="6.5703125" customWidth="1"/>
    <col min="10245" max="10245" width="9.28515625" customWidth="1"/>
    <col min="10246" max="10246" width="7.42578125" customWidth="1"/>
    <col min="10247" max="10247" width="11.140625" customWidth="1"/>
    <col min="10248" max="10248" width="14.85546875" customWidth="1"/>
    <col min="10249" max="10249" width="18.5703125" customWidth="1"/>
    <col min="10250" max="10250" width="5" customWidth="1"/>
    <col min="10251" max="10251" width="0.85546875" customWidth="1"/>
    <col min="10252" max="10252" width="1.42578125" customWidth="1"/>
    <col min="10490" max="10490" width="2.28515625" customWidth="1"/>
    <col min="10491" max="10491" width="0" hidden="1" customWidth="1"/>
    <col min="10492" max="10492" width="11.7109375" customWidth="1"/>
    <col min="10493" max="10493" width="19.42578125" customWidth="1"/>
    <col min="10494" max="10494" width="8.5703125" customWidth="1"/>
    <col min="10495" max="10495" width="1.28515625" customWidth="1"/>
    <col min="10496" max="10496" width="6.7109375" customWidth="1"/>
    <col min="10497" max="10497" width="11.140625" customWidth="1"/>
    <col min="10498" max="10498" width="7.5703125" customWidth="1"/>
    <col min="10499" max="10499" width="7" customWidth="1"/>
    <col min="10500" max="10500" width="6.5703125" customWidth="1"/>
    <col min="10501" max="10501" width="9.28515625" customWidth="1"/>
    <col min="10502" max="10502" width="7.42578125" customWidth="1"/>
    <col min="10503" max="10503" width="11.140625" customWidth="1"/>
    <col min="10504" max="10504" width="14.85546875" customWidth="1"/>
    <col min="10505" max="10505" width="18.5703125" customWidth="1"/>
    <col min="10506" max="10506" width="5" customWidth="1"/>
    <col min="10507" max="10507" width="0.85546875" customWidth="1"/>
    <col min="10508" max="10508" width="1.42578125" customWidth="1"/>
    <col min="10746" max="10746" width="2.28515625" customWidth="1"/>
    <col min="10747" max="10747" width="0" hidden="1" customWidth="1"/>
    <col min="10748" max="10748" width="11.7109375" customWidth="1"/>
    <col min="10749" max="10749" width="19.42578125" customWidth="1"/>
    <col min="10750" max="10750" width="8.5703125" customWidth="1"/>
    <col min="10751" max="10751" width="1.28515625" customWidth="1"/>
    <col min="10752" max="10752" width="6.7109375" customWidth="1"/>
    <col min="10753" max="10753" width="11.140625" customWidth="1"/>
    <col min="10754" max="10754" width="7.5703125" customWidth="1"/>
    <col min="10755" max="10755" width="7" customWidth="1"/>
    <col min="10756" max="10756" width="6.5703125" customWidth="1"/>
    <col min="10757" max="10757" width="9.28515625" customWidth="1"/>
    <col min="10758" max="10758" width="7.42578125" customWidth="1"/>
    <col min="10759" max="10759" width="11.140625" customWidth="1"/>
    <col min="10760" max="10760" width="14.85546875" customWidth="1"/>
    <col min="10761" max="10761" width="18.5703125" customWidth="1"/>
    <col min="10762" max="10762" width="5" customWidth="1"/>
    <col min="10763" max="10763" width="0.85546875" customWidth="1"/>
    <col min="10764" max="10764" width="1.42578125" customWidth="1"/>
    <col min="11002" max="11002" width="2.28515625" customWidth="1"/>
    <col min="11003" max="11003" width="0" hidden="1" customWidth="1"/>
    <col min="11004" max="11004" width="11.7109375" customWidth="1"/>
    <col min="11005" max="11005" width="19.42578125" customWidth="1"/>
    <col min="11006" max="11006" width="8.5703125" customWidth="1"/>
    <col min="11007" max="11007" width="1.28515625" customWidth="1"/>
    <col min="11008" max="11008" width="6.7109375" customWidth="1"/>
    <col min="11009" max="11009" width="11.140625" customWidth="1"/>
    <col min="11010" max="11010" width="7.5703125" customWidth="1"/>
    <col min="11011" max="11011" width="7" customWidth="1"/>
    <col min="11012" max="11012" width="6.5703125" customWidth="1"/>
    <col min="11013" max="11013" width="9.28515625" customWidth="1"/>
    <col min="11014" max="11014" width="7.42578125" customWidth="1"/>
    <col min="11015" max="11015" width="11.140625" customWidth="1"/>
    <col min="11016" max="11016" width="14.85546875" customWidth="1"/>
    <col min="11017" max="11017" width="18.5703125" customWidth="1"/>
    <col min="11018" max="11018" width="5" customWidth="1"/>
    <col min="11019" max="11019" width="0.85546875" customWidth="1"/>
    <col min="11020" max="11020" width="1.42578125" customWidth="1"/>
    <col min="11258" max="11258" width="2.28515625" customWidth="1"/>
    <col min="11259" max="11259" width="0" hidden="1" customWidth="1"/>
    <col min="11260" max="11260" width="11.7109375" customWidth="1"/>
    <col min="11261" max="11261" width="19.42578125" customWidth="1"/>
    <col min="11262" max="11262" width="8.5703125" customWidth="1"/>
    <col min="11263" max="11263" width="1.28515625" customWidth="1"/>
    <col min="11264" max="11264" width="6.7109375" customWidth="1"/>
    <col min="11265" max="11265" width="11.140625" customWidth="1"/>
    <col min="11266" max="11266" width="7.5703125" customWidth="1"/>
    <col min="11267" max="11267" width="7" customWidth="1"/>
    <col min="11268" max="11268" width="6.5703125" customWidth="1"/>
    <col min="11269" max="11269" width="9.28515625" customWidth="1"/>
    <col min="11270" max="11270" width="7.42578125" customWidth="1"/>
    <col min="11271" max="11271" width="11.140625" customWidth="1"/>
    <col min="11272" max="11272" width="14.85546875" customWidth="1"/>
    <col min="11273" max="11273" width="18.5703125" customWidth="1"/>
    <col min="11274" max="11274" width="5" customWidth="1"/>
    <col min="11275" max="11275" width="0.85546875" customWidth="1"/>
    <col min="11276" max="11276" width="1.42578125" customWidth="1"/>
    <col min="11514" max="11514" width="2.28515625" customWidth="1"/>
    <col min="11515" max="11515" width="0" hidden="1" customWidth="1"/>
    <col min="11516" max="11516" width="11.7109375" customWidth="1"/>
    <col min="11517" max="11517" width="19.42578125" customWidth="1"/>
    <col min="11518" max="11518" width="8.5703125" customWidth="1"/>
    <col min="11519" max="11519" width="1.28515625" customWidth="1"/>
    <col min="11520" max="11520" width="6.7109375" customWidth="1"/>
    <col min="11521" max="11521" width="11.140625" customWidth="1"/>
    <col min="11522" max="11522" width="7.5703125" customWidth="1"/>
    <col min="11523" max="11523" width="7" customWidth="1"/>
    <col min="11524" max="11524" width="6.5703125" customWidth="1"/>
    <col min="11525" max="11525" width="9.28515625" customWidth="1"/>
    <col min="11526" max="11526" width="7.42578125" customWidth="1"/>
    <col min="11527" max="11527" width="11.140625" customWidth="1"/>
    <col min="11528" max="11528" width="14.85546875" customWidth="1"/>
    <col min="11529" max="11529" width="18.5703125" customWidth="1"/>
    <col min="11530" max="11530" width="5" customWidth="1"/>
    <col min="11531" max="11531" width="0.85546875" customWidth="1"/>
    <col min="11532" max="11532" width="1.42578125" customWidth="1"/>
    <col min="11770" max="11770" width="2.28515625" customWidth="1"/>
    <col min="11771" max="11771" width="0" hidden="1" customWidth="1"/>
    <col min="11772" max="11772" width="11.7109375" customWidth="1"/>
    <col min="11773" max="11773" width="19.42578125" customWidth="1"/>
    <col min="11774" max="11774" width="8.5703125" customWidth="1"/>
    <col min="11775" max="11775" width="1.28515625" customWidth="1"/>
    <col min="11776" max="11776" width="6.7109375" customWidth="1"/>
    <col min="11777" max="11777" width="11.140625" customWidth="1"/>
    <col min="11778" max="11778" width="7.5703125" customWidth="1"/>
    <col min="11779" max="11779" width="7" customWidth="1"/>
    <col min="11780" max="11780" width="6.5703125" customWidth="1"/>
    <col min="11781" max="11781" width="9.28515625" customWidth="1"/>
    <col min="11782" max="11782" width="7.42578125" customWidth="1"/>
    <col min="11783" max="11783" width="11.140625" customWidth="1"/>
    <col min="11784" max="11784" width="14.85546875" customWidth="1"/>
    <col min="11785" max="11785" width="18.5703125" customWidth="1"/>
    <col min="11786" max="11786" width="5" customWidth="1"/>
    <col min="11787" max="11787" width="0.85546875" customWidth="1"/>
    <col min="11788" max="11788" width="1.42578125" customWidth="1"/>
    <col min="12026" max="12026" width="2.28515625" customWidth="1"/>
    <col min="12027" max="12027" width="0" hidden="1" customWidth="1"/>
    <col min="12028" max="12028" width="11.7109375" customWidth="1"/>
    <col min="12029" max="12029" width="19.42578125" customWidth="1"/>
    <col min="12030" max="12030" width="8.5703125" customWidth="1"/>
    <col min="12031" max="12031" width="1.28515625" customWidth="1"/>
    <col min="12032" max="12032" width="6.7109375" customWidth="1"/>
    <col min="12033" max="12033" width="11.140625" customWidth="1"/>
    <col min="12034" max="12034" width="7.5703125" customWidth="1"/>
    <col min="12035" max="12035" width="7" customWidth="1"/>
    <col min="12036" max="12036" width="6.5703125" customWidth="1"/>
    <col min="12037" max="12037" width="9.28515625" customWidth="1"/>
    <col min="12038" max="12038" width="7.42578125" customWidth="1"/>
    <col min="12039" max="12039" width="11.140625" customWidth="1"/>
    <col min="12040" max="12040" width="14.85546875" customWidth="1"/>
    <col min="12041" max="12041" width="18.5703125" customWidth="1"/>
    <col min="12042" max="12042" width="5" customWidth="1"/>
    <col min="12043" max="12043" width="0.85546875" customWidth="1"/>
    <col min="12044" max="12044" width="1.42578125" customWidth="1"/>
    <col min="12282" max="12282" width="2.28515625" customWidth="1"/>
    <col min="12283" max="12283" width="0" hidden="1" customWidth="1"/>
    <col min="12284" max="12284" width="11.7109375" customWidth="1"/>
    <col min="12285" max="12285" width="19.42578125" customWidth="1"/>
    <col min="12286" max="12286" width="8.5703125" customWidth="1"/>
    <col min="12287" max="12287" width="1.28515625" customWidth="1"/>
    <col min="12288" max="12288" width="6.7109375" customWidth="1"/>
    <col min="12289" max="12289" width="11.140625" customWidth="1"/>
    <col min="12290" max="12290" width="7.5703125" customWidth="1"/>
    <col min="12291" max="12291" width="7" customWidth="1"/>
    <col min="12292" max="12292" width="6.5703125" customWidth="1"/>
    <col min="12293" max="12293" width="9.28515625" customWidth="1"/>
    <col min="12294" max="12294" width="7.42578125" customWidth="1"/>
    <col min="12295" max="12295" width="11.140625" customWidth="1"/>
    <col min="12296" max="12296" width="14.85546875" customWidth="1"/>
    <col min="12297" max="12297" width="18.5703125" customWidth="1"/>
    <col min="12298" max="12298" width="5" customWidth="1"/>
    <col min="12299" max="12299" width="0.85546875" customWidth="1"/>
    <col min="12300" max="12300" width="1.42578125" customWidth="1"/>
    <col min="12538" max="12538" width="2.28515625" customWidth="1"/>
    <col min="12539" max="12539" width="0" hidden="1" customWidth="1"/>
    <col min="12540" max="12540" width="11.7109375" customWidth="1"/>
    <col min="12541" max="12541" width="19.42578125" customWidth="1"/>
    <col min="12542" max="12542" width="8.5703125" customWidth="1"/>
    <col min="12543" max="12543" width="1.28515625" customWidth="1"/>
    <col min="12544" max="12544" width="6.7109375" customWidth="1"/>
    <col min="12545" max="12545" width="11.140625" customWidth="1"/>
    <col min="12546" max="12546" width="7.5703125" customWidth="1"/>
    <col min="12547" max="12547" width="7" customWidth="1"/>
    <col min="12548" max="12548" width="6.5703125" customWidth="1"/>
    <col min="12549" max="12549" width="9.28515625" customWidth="1"/>
    <col min="12550" max="12550" width="7.42578125" customWidth="1"/>
    <col min="12551" max="12551" width="11.140625" customWidth="1"/>
    <col min="12552" max="12552" width="14.85546875" customWidth="1"/>
    <col min="12553" max="12553" width="18.5703125" customWidth="1"/>
    <col min="12554" max="12554" width="5" customWidth="1"/>
    <col min="12555" max="12555" width="0.85546875" customWidth="1"/>
    <col min="12556" max="12556" width="1.42578125" customWidth="1"/>
    <col min="12794" max="12794" width="2.28515625" customWidth="1"/>
    <col min="12795" max="12795" width="0" hidden="1" customWidth="1"/>
    <col min="12796" max="12796" width="11.7109375" customWidth="1"/>
    <col min="12797" max="12797" width="19.42578125" customWidth="1"/>
    <col min="12798" max="12798" width="8.5703125" customWidth="1"/>
    <col min="12799" max="12799" width="1.28515625" customWidth="1"/>
    <col min="12800" max="12800" width="6.7109375" customWidth="1"/>
    <col min="12801" max="12801" width="11.140625" customWidth="1"/>
    <col min="12802" max="12802" width="7.5703125" customWidth="1"/>
    <col min="12803" max="12803" width="7" customWidth="1"/>
    <col min="12804" max="12804" width="6.5703125" customWidth="1"/>
    <col min="12805" max="12805" width="9.28515625" customWidth="1"/>
    <col min="12806" max="12806" width="7.42578125" customWidth="1"/>
    <col min="12807" max="12807" width="11.140625" customWidth="1"/>
    <col min="12808" max="12808" width="14.85546875" customWidth="1"/>
    <col min="12809" max="12809" width="18.5703125" customWidth="1"/>
    <col min="12810" max="12810" width="5" customWidth="1"/>
    <col min="12811" max="12811" width="0.85546875" customWidth="1"/>
    <col min="12812" max="12812" width="1.42578125" customWidth="1"/>
    <col min="13050" max="13050" width="2.28515625" customWidth="1"/>
    <col min="13051" max="13051" width="0" hidden="1" customWidth="1"/>
    <col min="13052" max="13052" width="11.7109375" customWidth="1"/>
    <col min="13053" max="13053" width="19.42578125" customWidth="1"/>
    <col min="13054" max="13054" width="8.5703125" customWidth="1"/>
    <col min="13055" max="13055" width="1.28515625" customWidth="1"/>
    <col min="13056" max="13056" width="6.7109375" customWidth="1"/>
    <col min="13057" max="13057" width="11.140625" customWidth="1"/>
    <col min="13058" max="13058" width="7.5703125" customWidth="1"/>
    <col min="13059" max="13059" width="7" customWidth="1"/>
    <col min="13060" max="13060" width="6.5703125" customWidth="1"/>
    <col min="13061" max="13061" width="9.28515625" customWidth="1"/>
    <col min="13062" max="13062" width="7.42578125" customWidth="1"/>
    <col min="13063" max="13063" width="11.140625" customWidth="1"/>
    <col min="13064" max="13064" width="14.85546875" customWidth="1"/>
    <col min="13065" max="13065" width="18.5703125" customWidth="1"/>
    <col min="13066" max="13066" width="5" customWidth="1"/>
    <col min="13067" max="13067" width="0.85546875" customWidth="1"/>
    <col min="13068" max="13068" width="1.42578125" customWidth="1"/>
    <col min="13306" max="13306" width="2.28515625" customWidth="1"/>
    <col min="13307" max="13307" width="0" hidden="1" customWidth="1"/>
    <col min="13308" max="13308" width="11.7109375" customWidth="1"/>
    <col min="13309" max="13309" width="19.42578125" customWidth="1"/>
    <col min="13310" max="13310" width="8.5703125" customWidth="1"/>
    <col min="13311" max="13311" width="1.28515625" customWidth="1"/>
    <col min="13312" max="13312" width="6.7109375" customWidth="1"/>
    <col min="13313" max="13313" width="11.140625" customWidth="1"/>
    <col min="13314" max="13314" width="7.5703125" customWidth="1"/>
    <col min="13315" max="13315" width="7" customWidth="1"/>
    <col min="13316" max="13316" width="6.5703125" customWidth="1"/>
    <col min="13317" max="13317" width="9.28515625" customWidth="1"/>
    <col min="13318" max="13318" width="7.42578125" customWidth="1"/>
    <col min="13319" max="13319" width="11.140625" customWidth="1"/>
    <col min="13320" max="13320" width="14.85546875" customWidth="1"/>
    <col min="13321" max="13321" width="18.5703125" customWidth="1"/>
    <col min="13322" max="13322" width="5" customWidth="1"/>
    <col min="13323" max="13323" width="0.85546875" customWidth="1"/>
    <col min="13324" max="13324" width="1.42578125" customWidth="1"/>
    <col min="13562" max="13562" width="2.28515625" customWidth="1"/>
    <col min="13563" max="13563" width="0" hidden="1" customWidth="1"/>
    <col min="13564" max="13564" width="11.7109375" customWidth="1"/>
    <col min="13565" max="13565" width="19.42578125" customWidth="1"/>
    <col min="13566" max="13566" width="8.5703125" customWidth="1"/>
    <col min="13567" max="13567" width="1.28515625" customWidth="1"/>
    <col min="13568" max="13568" width="6.7109375" customWidth="1"/>
    <col min="13569" max="13569" width="11.140625" customWidth="1"/>
    <col min="13570" max="13570" width="7.5703125" customWidth="1"/>
    <col min="13571" max="13571" width="7" customWidth="1"/>
    <col min="13572" max="13572" width="6.5703125" customWidth="1"/>
    <col min="13573" max="13573" width="9.28515625" customWidth="1"/>
    <col min="13574" max="13574" width="7.42578125" customWidth="1"/>
    <col min="13575" max="13575" width="11.140625" customWidth="1"/>
    <col min="13576" max="13576" width="14.85546875" customWidth="1"/>
    <col min="13577" max="13577" width="18.5703125" customWidth="1"/>
    <col min="13578" max="13578" width="5" customWidth="1"/>
    <col min="13579" max="13579" width="0.85546875" customWidth="1"/>
    <col min="13580" max="13580" width="1.42578125" customWidth="1"/>
    <col min="13818" max="13818" width="2.28515625" customWidth="1"/>
    <col min="13819" max="13819" width="0" hidden="1" customWidth="1"/>
    <col min="13820" max="13820" width="11.7109375" customWidth="1"/>
    <col min="13821" max="13821" width="19.42578125" customWidth="1"/>
    <col min="13822" max="13822" width="8.5703125" customWidth="1"/>
    <col min="13823" max="13823" width="1.28515625" customWidth="1"/>
    <col min="13824" max="13824" width="6.7109375" customWidth="1"/>
    <col min="13825" max="13825" width="11.140625" customWidth="1"/>
    <col min="13826" max="13826" width="7.5703125" customWidth="1"/>
    <col min="13827" max="13827" width="7" customWidth="1"/>
    <col min="13828" max="13828" width="6.5703125" customWidth="1"/>
    <col min="13829" max="13829" width="9.28515625" customWidth="1"/>
    <col min="13830" max="13830" width="7.42578125" customWidth="1"/>
    <col min="13831" max="13831" width="11.140625" customWidth="1"/>
    <col min="13832" max="13832" width="14.85546875" customWidth="1"/>
    <col min="13833" max="13833" width="18.5703125" customWidth="1"/>
    <col min="13834" max="13834" width="5" customWidth="1"/>
    <col min="13835" max="13835" width="0.85546875" customWidth="1"/>
    <col min="13836" max="13836" width="1.42578125" customWidth="1"/>
    <col min="14074" max="14074" width="2.28515625" customWidth="1"/>
    <col min="14075" max="14075" width="0" hidden="1" customWidth="1"/>
    <col min="14076" max="14076" width="11.7109375" customWidth="1"/>
    <col min="14077" max="14077" width="19.42578125" customWidth="1"/>
    <col min="14078" max="14078" width="8.5703125" customWidth="1"/>
    <col min="14079" max="14079" width="1.28515625" customWidth="1"/>
    <col min="14080" max="14080" width="6.7109375" customWidth="1"/>
    <col min="14081" max="14081" width="11.140625" customWidth="1"/>
    <col min="14082" max="14082" width="7.5703125" customWidth="1"/>
    <col min="14083" max="14083" width="7" customWidth="1"/>
    <col min="14084" max="14084" width="6.5703125" customWidth="1"/>
    <col min="14085" max="14085" width="9.28515625" customWidth="1"/>
    <col min="14086" max="14086" width="7.42578125" customWidth="1"/>
    <col min="14087" max="14087" width="11.140625" customWidth="1"/>
    <col min="14088" max="14088" width="14.85546875" customWidth="1"/>
    <col min="14089" max="14089" width="18.5703125" customWidth="1"/>
    <col min="14090" max="14090" width="5" customWidth="1"/>
    <col min="14091" max="14091" width="0.85546875" customWidth="1"/>
    <col min="14092" max="14092" width="1.42578125" customWidth="1"/>
    <col min="14330" max="14330" width="2.28515625" customWidth="1"/>
    <col min="14331" max="14331" width="0" hidden="1" customWidth="1"/>
    <col min="14332" max="14332" width="11.7109375" customWidth="1"/>
    <col min="14333" max="14333" width="19.42578125" customWidth="1"/>
    <col min="14334" max="14334" width="8.5703125" customWidth="1"/>
    <col min="14335" max="14335" width="1.28515625" customWidth="1"/>
    <col min="14336" max="14336" width="6.7109375" customWidth="1"/>
    <col min="14337" max="14337" width="11.140625" customWidth="1"/>
    <col min="14338" max="14338" width="7.5703125" customWidth="1"/>
    <col min="14339" max="14339" width="7" customWidth="1"/>
    <col min="14340" max="14340" width="6.5703125" customWidth="1"/>
    <col min="14341" max="14341" width="9.28515625" customWidth="1"/>
    <col min="14342" max="14342" width="7.42578125" customWidth="1"/>
    <col min="14343" max="14343" width="11.140625" customWidth="1"/>
    <col min="14344" max="14344" width="14.85546875" customWidth="1"/>
    <col min="14345" max="14345" width="18.5703125" customWidth="1"/>
    <col min="14346" max="14346" width="5" customWidth="1"/>
    <col min="14347" max="14347" width="0.85546875" customWidth="1"/>
    <col min="14348" max="14348" width="1.42578125" customWidth="1"/>
    <col min="14586" max="14586" width="2.28515625" customWidth="1"/>
    <col min="14587" max="14587" width="0" hidden="1" customWidth="1"/>
    <col min="14588" max="14588" width="11.7109375" customWidth="1"/>
    <col min="14589" max="14589" width="19.42578125" customWidth="1"/>
    <col min="14590" max="14590" width="8.5703125" customWidth="1"/>
    <col min="14591" max="14591" width="1.28515625" customWidth="1"/>
    <col min="14592" max="14592" width="6.7109375" customWidth="1"/>
    <col min="14593" max="14593" width="11.140625" customWidth="1"/>
    <col min="14594" max="14594" width="7.5703125" customWidth="1"/>
    <col min="14595" max="14595" width="7" customWidth="1"/>
    <col min="14596" max="14596" width="6.5703125" customWidth="1"/>
    <col min="14597" max="14597" width="9.28515625" customWidth="1"/>
    <col min="14598" max="14598" width="7.42578125" customWidth="1"/>
    <col min="14599" max="14599" width="11.140625" customWidth="1"/>
    <col min="14600" max="14600" width="14.85546875" customWidth="1"/>
    <col min="14601" max="14601" width="18.5703125" customWidth="1"/>
    <col min="14602" max="14602" width="5" customWidth="1"/>
    <col min="14603" max="14603" width="0.85546875" customWidth="1"/>
    <col min="14604" max="14604" width="1.42578125" customWidth="1"/>
    <col min="14842" max="14842" width="2.28515625" customWidth="1"/>
    <col min="14843" max="14843" width="0" hidden="1" customWidth="1"/>
    <col min="14844" max="14844" width="11.7109375" customWidth="1"/>
    <col min="14845" max="14845" width="19.42578125" customWidth="1"/>
    <col min="14846" max="14846" width="8.5703125" customWidth="1"/>
    <col min="14847" max="14847" width="1.28515625" customWidth="1"/>
    <col min="14848" max="14848" width="6.7109375" customWidth="1"/>
    <col min="14849" max="14849" width="11.140625" customWidth="1"/>
    <col min="14850" max="14850" width="7.5703125" customWidth="1"/>
    <col min="14851" max="14851" width="7" customWidth="1"/>
    <col min="14852" max="14852" width="6.5703125" customWidth="1"/>
    <col min="14853" max="14853" width="9.28515625" customWidth="1"/>
    <col min="14854" max="14854" width="7.42578125" customWidth="1"/>
    <col min="14855" max="14855" width="11.140625" customWidth="1"/>
    <col min="14856" max="14856" width="14.85546875" customWidth="1"/>
    <col min="14857" max="14857" width="18.5703125" customWidth="1"/>
    <col min="14858" max="14858" width="5" customWidth="1"/>
    <col min="14859" max="14859" width="0.85546875" customWidth="1"/>
    <col min="14860" max="14860" width="1.42578125" customWidth="1"/>
    <col min="15098" max="15098" width="2.28515625" customWidth="1"/>
    <col min="15099" max="15099" width="0" hidden="1" customWidth="1"/>
    <col min="15100" max="15100" width="11.7109375" customWidth="1"/>
    <col min="15101" max="15101" width="19.42578125" customWidth="1"/>
    <col min="15102" max="15102" width="8.5703125" customWidth="1"/>
    <col min="15103" max="15103" width="1.28515625" customWidth="1"/>
    <col min="15104" max="15104" width="6.7109375" customWidth="1"/>
    <col min="15105" max="15105" width="11.140625" customWidth="1"/>
    <col min="15106" max="15106" width="7.5703125" customWidth="1"/>
    <col min="15107" max="15107" width="7" customWidth="1"/>
    <col min="15108" max="15108" width="6.5703125" customWidth="1"/>
    <col min="15109" max="15109" width="9.28515625" customWidth="1"/>
    <col min="15110" max="15110" width="7.42578125" customWidth="1"/>
    <col min="15111" max="15111" width="11.140625" customWidth="1"/>
    <col min="15112" max="15112" width="14.85546875" customWidth="1"/>
    <col min="15113" max="15113" width="18.5703125" customWidth="1"/>
    <col min="15114" max="15114" width="5" customWidth="1"/>
    <col min="15115" max="15115" width="0.85546875" customWidth="1"/>
    <col min="15116" max="15116" width="1.42578125" customWidth="1"/>
    <col min="15354" max="15354" width="2.28515625" customWidth="1"/>
    <col min="15355" max="15355" width="0" hidden="1" customWidth="1"/>
    <col min="15356" max="15356" width="11.7109375" customWidth="1"/>
    <col min="15357" max="15357" width="19.42578125" customWidth="1"/>
    <col min="15358" max="15358" width="8.5703125" customWidth="1"/>
    <col min="15359" max="15359" width="1.28515625" customWidth="1"/>
    <col min="15360" max="15360" width="6.7109375" customWidth="1"/>
    <col min="15361" max="15361" width="11.140625" customWidth="1"/>
    <col min="15362" max="15362" width="7.5703125" customWidth="1"/>
    <col min="15363" max="15363" width="7" customWidth="1"/>
    <col min="15364" max="15364" width="6.5703125" customWidth="1"/>
    <col min="15365" max="15365" width="9.28515625" customWidth="1"/>
    <col min="15366" max="15366" width="7.42578125" customWidth="1"/>
    <col min="15367" max="15367" width="11.140625" customWidth="1"/>
    <col min="15368" max="15368" width="14.85546875" customWidth="1"/>
    <col min="15369" max="15369" width="18.5703125" customWidth="1"/>
    <col min="15370" max="15370" width="5" customWidth="1"/>
    <col min="15371" max="15371" width="0.85546875" customWidth="1"/>
    <col min="15372" max="15372" width="1.42578125" customWidth="1"/>
    <col min="15610" max="15610" width="2.28515625" customWidth="1"/>
    <col min="15611" max="15611" width="0" hidden="1" customWidth="1"/>
    <col min="15612" max="15612" width="11.7109375" customWidth="1"/>
    <col min="15613" max="15613" width="19.42578125" customWidth="1"/>
    <col min="15614" max="15614" width="8.5703125" customWidth="1"/>
    <col min="15615" max="15615" width="1.28515625" customWidth="1"/>
    <col min="15616" max="15616" width="6.7109375" customWidth="1"/>
    <col min="15617" max="15617" width="11.140625" customWidth="1"/>
    <col min="15618" max="15618" width="7.5703125" customWidth="1"/>
    <col min="15619" max="15619" width="7" customWidth="1"/>
    <col min="15620" max="15620" width="6.5703125" customWidth="1"/>
    <col min="15621" max="15621" width="9.28515625" customWidth="1"/>
    <col min="15622" max="15622" width="7.42578125" customWidth="1"/>
    <col min="15623" max="15623" width="11.140625" customWidth="1"/>
    <col min="15624" max="15624" width="14.85546875" customWidth="1"/>
    <col min="15625" max="15625" width="18.5703125" customWidth="1"/>
    <col min="15626" max="15626" width="5" customWidth="1"/>
    <col min="15627" max="15627" width="0.85546875" customWidth="1"/>
    <col min="15628" max="15628" width="1.42578125" customWidth="1"/>
    <col min="15866" max="15866" width="2.28515625" customWidth="1"/>
    <col min="15867" max="15867" width="0" hidden="1" customWidth="1"/>
    <col min="15868" max="15868" width="11.7109375" customWidth="1"/>
    <col min="15869" max="15869" width="19.42578125" customWidth="1"/>
    <col min="15870" max="15870" width="8.5703125" customWidth="1"/>
    <col min="15871" max="15871" width="1.28515625" customWidth="1"/>
    <col min="15872" max="15872" width="6.7109375" customWidth="1"/>
    <col min="15873" max="15873" width="11.140625" customWidth="1"/>
    <col min="15874" max="15874" width="7.5703125" customWidth="1"/>
    <col min="15875" max="15875" width="7" customWidth="1"/>
    <col min="15876" max="15876" width="6.5703125" customWidth="1"/>
    <col min="15877" max="15877" width="9.28515625" customWidth="1"/>
    <col min="15878" max="15878" width="7.42578125" customWidth="1"/>
    <col min="15879" max="15879" width="11.140625" customWidth="1"/>
    <col min="15880" max="15880" width="14.85546875" customWidth="1"/>
    <col min="15881" max="15881" width="18.5703125" customWidth="1"/>
    <col min="15882" max="15882" width="5" customWidth="1"/>
    <col min="15883" max="15883" width="0.85546875" customWidth="1"/>
    <col min="15884" max="15884" width="1.42578125" customWidth="1"/>
    <col min="16122" max="16122" width="2.28515625" customWidth="1"/>
    <col min="16123" max="16123" width="0" hidden="1" customWidth="1"/>
    <col min="16124" max="16124" width="11.7109375" customWidth="1"/>
    <col min="16125" max="16125" width="19.42578125" customWidth="1"/>
    <col min="16126" max="16126" width="8.5703125" customWidth="1"/>
    <col min="16127" max="16127" width="1.28515625" customWidth="1"/>
    <col min="16128" max="16128" width="6.7109375" customWidth="1"/>
    <col min="16129" max="16129" width="11.140625" customWidth="1"/>
    <col min="16130" max="16130" width="7.5703125" customWidth="1"/>
    <col min="16131" max="16131" width="7" customWidth="1"/>
    <col min="16132" max="16132" width="6.5703125" customWidth="1"/>
    <col min="16133" max="16133" width="9.28515625" customWidth="1"/>
    <col min="16134" max="16134" width="7.42578125" customWidth="1"/>
    <col min="16135" max="16135" width="11.140625" customWidth="1"/>
    <col min="16136" max="16136" width="14.85546875" customWidth="1"/>
    <col min="16137" max="16137" width="18.5703125" customWidth="1"/>
    <col min="16138" max="16138" width="5" customWidth="1"/>
    <col min="16139" max="16139" width="0.85546875" customWidth="1"/>
    <col min="16140" max="16140" width="1.42578125" customWidth="1"/>
  </cols>
  <sheetData>
    <row r="1" spans="2:10" ht="12" customHeight="1" x14ac:dyDescent="0.25"/>
    <row r="2" spans="2:10" ht="8.1" customHeight="1" x14ac:dyDescent="0.25">
      <c r="B2" s="308"/>
      <c r="C2" s="308"/>
      <c r="D2" s="308"/>
      <c r="E2" s="308"/>
      <c r="F2" s="308"/>
      <c r="G2" s="308"/>
      <c r="H2" s="308"/>
      <c r="I2" s="308"/>
      <c r="J2" s="308"/>
    </row>
    <row r="3" spans="2:10" ht="12.4" customHeight="1" x14ac:dyDescent="0.25">
      <c r="B3" s="308"/>
      <c r="C3" s="309"/>
      <c r="D3" s="310"/>
      <c r="E3" s="310"/>
      <c r="F3" s="310"/>
      <c r="G3" s="310"/>
      <c r="H3" s="310"/>
      <c r="I3" s="311"/>
      <c r="J3" s="308"/>
    </row>
    <row r="4" spans="2:10" ht="17.100000000000001" customHeight="1" x14ac:dyDescent="0.25">
      <c r="B4" s="308"/>
      <c r="C4" s="312" t="s">
        <v>179</v>
      </c>
      <c r="D4" s="313"/>
      <c r="E4" s="313"/>
      <c r="F4" s="313"/>
      <c r="G4" s="313"/>
      <c r="H4" s="308"/>
      <c r="I4" s="314"/>
      <c r="J4" s="308"/>
    </row>
    <row r="5" spans="2:10" ht="5.0999999999999996" customHeight="1" x14ac:dyDescent="0.25">
      <c r="B5" s="308"/>
      <c r="C5" s="315"/>
      <c r="D5" s="316"/>
      <c r="E5" s="316"/>
      <c r="F5" s="316"/>
      <c r="G5" s="316"/>
      <c r="H5" s="308"/>
      <c r="I5" s="314"/>
      <c r="J5" s="308"/>
    </row>
    <row r="6" spans="2:10" ht="17.100000000000001" customHeight="1" x14ac:dyDescent="0.25">
      <c r="B6" s="308"/>
      <c r="C6" s="312" t="s">
        <v>180</v>
      </c>
      <c r="D6" s="313"/>
      <c r="E6" s="313"/>
      <c r="F6" s="313"/>
      <c r="G6" s="313"/>
      <c r="H6" s="308"/>
      <c r="I6" s="314"/>
      <c r="J6" s="308"/>
    </row>
    <row r="7" spans="2:10" ht="3.95" customHeight="1" x14ac:dyDescent="0.25">
      <c r="B7" s="308"/>
      <c r="C7" s="315"/>
      <c r="D7" s="316"/>
      <c r="E7" s="316"/>
      <c r="F7" s="316"/>
      <c r="G7" s="316"/>
      <c r="H7" s="308"/>
      <c r="I7" s="314"/>
      <c r="J7" s="308"/>
    </row>
    <row r="8" spans="2:10" ht="17.100000000000001" customHeight="1" x14ac:dyDescent="0.25">
      <c r="B8" s="308"/>
      <c r="C8" s="312" t="s">
        <v>181</v>
      </c>
      <c r="D8" s="313"/>
      <c r="E8" s="313"/>
      <c r="F8" s="313"/>
      <c r="G8" s="313"/>
      <c r="H8" s="308"/>
      <c r="I8" s="314"/>
      <c r="J8" s="308"/>
    </row>
    <row r="9" spans="2:10" ht="4.5" customHeight="1" x14ac:dyDescent="0.25">
      <c r="B9" s="308"/>
      <c r="C9" s="317"/>
      <c r="D9" s="318"/>
      <c r="E9" s="318"/>
      <c r="F9" s="318"/>
      <c r="G9" s="318"/>
      <c r="H9" s="319"/>
      <c r="I9" s="320"/>
      <c r="J9" s="308"/>
    </row>
    <row r="10" spans="2:10" ht="15.2" customHeight="1" x14ac:dyDescent="0.25">
      <c r="B10" s="308"/>
      <c r="C10" s="308"/>
      <c r="D10" s="308"/>
      <c r="E10" s="308"/>
      <c r="F10" s="308"/>
      <c r="G10" s="308"/>
      <c r="H10" s="308"/>
      <c r="I10" s="308"/>
      <c r="J10" s="308"/>
    </row>
    <row r="11" spans="2:10" ht="45.6" customHeight="1" x14ac:dyDescent="0.25">
      <c r="B11" s="321" t="s">
        <v>182</v>
      </c>
      <c r="C11" s="322"/>
      <c r="D11" s="322"/>
      <c r="E11" s="322"/>
      <c r="F11" s="322"/>
      <c r="G11" s="322"/>
      <c r="H11" s="322"/>
      <c r="I11" s="322"/>
      <c r="J11" s="322"/>
    </row>
    <row r="12" spans="2:10" ht="15" customHeight="1" x14ac:dyDescent="0.25">
      <c r="B12" s="323" t="s">
        <v>183</v>
      </c>
      <c r="C12" s="324"/>
      <c r="D12" s="323" t="s">
        <v>184</v>
      </c>
      <c r="E12" s="324"/>
      <c r="F12" s="323" t="s">
        <v>185</v>
      </c>
      <c r="G12" s="324"/>
      <c r="H12" s="325" t="s">
        <v>186</v>
      </c>
      <c r="I12" s="323" t="s">
        <v>187</v>
      </c>
      <c r="J12" s="324"/>
    </row>
    <row r="13" spans="2:10" ht="15" customHeight="1" x14ac:dyDescent="0.25">
      <c r="B13" s="326">
        <v>1</v>
      </c>
      <c r="C13" s="324"/>
      <c r="D13" s="326" t="s">
        <v>188</v>
      </c>
      <c r="E13" s="324"/>
      <c r="F13" s="327">
        <v>452703.32</v>
      </c>
      <c r="G13" s="324"/>
      <c r="H13" s="328">
        <v>43951</v>
      </c>
      <c r="I13" s="326" t="s">
        <v>189</v>
      </c>
      <c r="J13" s="324"/>
    </row>
    <row r="14" spans="2:10" ht="15" customHeight="1" x14ac:dyDescent="0.25">
      <c r="B14" s="326">
        <v>2</v>
      </c>
      <c r="C14" s="324"/>
      <c r="D14" s="326" t="s">
        <v>190</v>
      </c>
      <c r="E14" s="324"/>
      <c r="F14" s="327">
        <v>339217.31</v>
      </c>
      <c r="G14" s="324"/>
      <c r="H14" s="328">
        <v>43980</v>
      </c>
      <c r="I14" s="326" t="s">
        <v>189</v>
      </c>
      <c r="J14" s="324"/>
    </row>
    <row r="15" spans="2:10" ht="15" customHeight="1" x14ac:dyDescent="0.25">
      <c r="B15" s="326">
        <v>3</v>
      </c>
      <c r="C15" s="324"/>
      <c r="D15" s="326" t="s">
        <v>191</v>
      </c>
      <c r="E15" s="324"/>
      <c r="F15" s="327">
        <v>327751.64</v>
      </c>
      <c r="G15" s="324"/>
      <c r="H15" s="328">
        <v>44012</v>
      </c>
      <c r="I15" s="326" t="s">
        <v>189</v>
      </c>
      <c r="J15" s="324"/>
    </row>
    <row r="16" spans="2:10" x14ac:dyDescent="0.25">
      <c r="B16" s="323"/>
      <c r="C16" s="324"/>
      <c r="D16" s="323" t="s">
        <v>15</v>
      </c>
      <c r="E16" s="324"/>
      <c r="F16" s="329">
        <f>F13+F14+F15</f>
        <v>1119672.27</v>
      </c>
      <c r="G16" s="324"/>
      <c r="H16" s="325"/>
      <c r="I16" s="323"/>
      <c r="J16" s="324"/>
    </row>
    <row r="17" spans="2:10" ht="45.6" customHeight="1" x14ac:dyDescent="0.25">
      <c r="B17" s="321" t="s">
        <v>192</v>
      </c>
      <c r="C17" s="322"/>
      <c r="D17" s="322"/>
      <c r="E17" s="322"/>
      <c r="F17" s="322"/>
      <c r="G17" s="322"/>
      <c r="H17" s="322"/>
      <c r="I17" s="322"/>
      <c r="J17" s="322"/>
    </row>
    <row r="18" spans="2:10" ht="15" customHeight="1" x14ac:dyDescent="0.25">
      <c r="B18" s="323" t="s">
        <v>183</v>
      </c>
      <c r="C18" s="324"/>
      <c r="D18" s="323" t="s">
        <v>184</v>
      </c>
      <c r="E18" s="324"/>
      <c r="F18" s="323" t="s">
        <v>185</v>
      </c>
      <c r="G18" s="324"/>
      <c r="H18" s="325" t="s">
        <v>186</v>
      </c>
      <c r="I18" s="323" t="s">
        <v>187</v>
      </c>
      <c r="J18" s="324"/>
    </row>
    <row r="19" spans="2:10" ht="15" customHeight="1" x14ac:dyDescent="0.25">
      <c r="B19" s="326">
        <v>1</v>
      </c>
      <c r="C19" s="324"/>
      <c r="D19" s="326" t="s">
        <v>193</v>
      </c>
      <c r="E19" s="324"/>
      <c r="F19" s="327">
        <v>3241.58</v>
      </c>
      <c r="G19" s="324"/>
      <c r="H19" s="330" t="s">
        <v>194</v>
      </c>
      <c r="I19" s="326" t="s">
        <v>195</v>
      </c>
      <c r="J19" s="324"/>
    </row>
    <row r="20" spans="2:10" ht="15" customHeight="1" x14ac:dyDescent="0.25">
      <c r="B20" s="326">
        <v>2</v>
      </c>
      <c r="C20" s="324"/>
      <c r="D20" s="326" t="s">
        <v>193</v>
      </c>
      <c r="E20" s="324"/>
      <c r="F20" s="327">
        <v>1316.58</v>
      </c>
      <c r="G20" s="324"/>
      <c r="H20" s="330" t="s">
        <v>194</v>
      </c>
      <c r="I20" s="326" t="s">
        <v>195</v>
      </c>
      <c r="J20" s="324"/>
    </row>
    <row r="21" spans="2:10" ht="15" customHeight="1" x14ac:dyDescent="0.25">
      <c r="B21" s="326">
        <v>3</v>
      </c>
      <c r="C21" s="324"/>
      <c r="D21" s="326" t="s">
        <v>193</v>
      </c>
      <c r="E21" s="324"/>
      <c r="F21" s="327">
        <v>3507.54</v>
      </c>
      <c r="G21" s="324"/>
      <c r="H21" s="330" t="s">
        <v>196</v>
      </c>
      <c r="I21" s="326" t="s">
        <v>195</v>
      </c>
      <c r="J21" s="324"/>
    </row>
    <row r="22" spans="2:10" x14ac:dyDescent="0.25">
      <c r="B22" s="323"/>
      <c r="C22" s="324"/>
      <c r="D22" s="323" t="s">
        <v>15</v>
      </c>
      <c r="E22" s="324"/>
      <c r="F22" s="329">
        <f>F19+F20+F21</f>
        <v>8065.7</v>
      </c>
      <c r="G22" s="324"/>
      <c r="H22" s="325"/>
      <c r="I22" s="323"/>
      <c r="J22" s="324"/>
    </row>
    <row r="23" spans="2:10" ht="45.6" customHeight="1" x14ac:dyDescent="0.25">
      <c r="B23" s="321" t="s">
        <v>197</v>
      </c>
      <c r="C23" s="322"/>
      <c r="D23" s="322"/>
      <c r="E23" s="322"/>
      <c r="F23" s="322"/>
      <c r="G23" s="322"/>
      <c r="H23" s="322"/>
      <c r="I23" s="322"/>
      <c r="J23" s="322"/>
    </row>
    <row r="24" spans="2:10" ht="15" customHeight="1" x14ac:dyDescent="0.25">
      <c r="B24" s="323" t="s">
        <v>183</v>
      </c>
      <c r="C24" s="324"/>
      <c r="D24" s="323" t="s">
        <v>184</v>
      </c>
      <c r="E24" s="324"/>
      <c r="F24" s="323" t="s">
        <v>185</v>
      </c>
      <c r="G24" s="324"/>
      <c r="H24" s="325" t="s">
        <v>186</v>
      </c>
      <c r="I24" s="323" t="s">
        <v>187</v>
      </c>
      <c r="J24" s="324"/>
    </row>
    <row r="25" spans="2:10" ht="15" customHeight="1" x14ac:dyDescent="0.25">
      <c r="B25" s="326">
        <v>1</v>
      </c>
      <c r="C25" s="324"/>
      <c r="D25" s="326" t="s">
        <v>198</v>
      </c>
      <c r="E25" s="324"/>
      <c r="F25" s="327">
        <v>462</v>
      </c>
      <c r="G25" s="324"/>
      <c r="H25" s="330" t="s">
        <v>199</v>
      </c>
      <c r="I25" s="326" t="s">
        <v>200</v>
      </c>
      <c r="J25" s="324"/>
    </row>
    <row r="26" spans="2:10" x14ac:dyDescent="0.25">
      <c r="B26" s="323"/>
      <c r="C26" s="324"/>
      <c r="D26" s="323" t="s">
        <v>15</v>
      </c>
      <c r="E26" s="324"/>
      <c r="F26" s="329">
        <f>F25</f>
        <v>462</v>
      </c>
      <c r="G26" s="324"/>
      <c r="H26" s="325"/>
      <c r="I26" s="323"/>
      <c r="J26" s="324"/>
    </row>
    <row r="27" spans="2:10" ht="45.6" customHeight="1" x14ac:dyDescent="0.25">
      <c r="B27" s="321" t="s">
        <v>201</v>
      </c>
      <c r="C27" s="322"/>
      <c r="D27" s="322"/>
      <c r="E27" s="322"/>
      <c r="F27" s="322"/>
      <c r="G27" s="322"/>
      <c r="H27" s="322"/>
      <c r="I27" s="322"/>
      <c r="J27" s="322"/>
    </row>
    <row r="28" spans="2:10" ht="15" customHeight="1" x14ac:dyDescent="0.25">
      <c r="B28" s="323" t="s">
        <v>183</v>
      </c>
      <c r="C28" s="324"/>
      <c r="D28" s="323" t="s">
        <v>184</v>
      </c>
      <c r="E28" s="324"/>
      <c r="F28" s="323" t="s">
        <v>185</v>
      </c>
      <c r="G28" s="324"/>
      <c r="H28" s="325" t="s">
        <v>186</v>
      </c>
      <c r="I28" s="323" t="s">
        <v>187</v>
      </c>
      <c r="J28" s="324"/>
    </row>
    <row r="29" spans="2:10" ht="15" customHeight="1" x14ac:dyDescent="0.25">
      <c r="B29" s="326">
        <v>1</v>
      </c>
      <c r="C29" s="324"/>
      <c r="D29" s="326" t="s">
        <v>202</v>
      </c>
      <c r="E29" s="324"/>
      <c r="F29" s="327">
        <v>302.26</v>
      </c>
      <c r="G29" s="324"/>
      <c r="H29" s="330" t="s">
        <v>199</v>
      </c>
      <c r="I29" s="326" t="s">
        <v>200</v>
      </c>
      <c r="J29" s="324"/>
    </row>
    <row r="30" spans="2:10" x14ac:dyDescent="0.25">
      <c r="B30" s="323"/>
      <c r="C30" s="324"/>
      <c r="D30" s="323" t="s">
        <v>15</v>
      </c>
      <c r="E30" s="324"/>
      <c r="F30" s="329">
        <f>F29</f>
        <v>302.26</v>
      </c>
      <c r="G30" s="324"/>
      <c r="H30" s="325"/>
      <c r="I30" s="323"/>
      <c r="J30" s="324"/>
    </row>
    <row r="31" spans="2:10" ht="45.6" customHeight="1" x14ac:dyDescent="0.25">
      <c r="B31" s="321" t="s">
        <v>203</v>
      </c>
      <c r="C31" s="322"/>
      <c r="D31" s="322"/>
      <c r="E31" s="322"/>
      <c r="F31" s="322"/>
      <c r="G31" s="322"/>
      <c r="H31" s="322"/>
      <c r="I31" s="322"/>
      <c r="J31" s="322"/>
    </row>
    <row r="32" spans="2:10" ht="15" customHeight="1" x14ac:dyDescent="0.25">
      <c r="B32" s="323" t="s">
        <v>183</v>
      </c>
      <c r="C32" s="324"/>
      <c r="D32" s="323" t="s">
        <v>184</v>
      </c>
      <c r="E32" s="324"/>
      <c r="F32" s="323" t="s">
        <v>185</v>
      </c>
      <c r="G32" s="324"/>
      <c r="H32" s="325" t="s">
        <v>186</v>
      </c>
      <c r="I32" s="323" t="s">
        <v>187</v>
      </c>
      <c r="J32" s="324"/>
    </row>
    <row r="33" spans="2:10" ht="15" customHeight="1" x14ac:dyDescent="0.25">
      <c r="B33" s="326">
        <v>1</v>
      </c>
      <c r="C33" s="324"/>
      <c r="D33" s="326" t="s">
        <v>204</v>
      </c>
      <c r="E33" s="324"/>
      <c r="F33" s="327">
        <v>434.54</v>
      </c>
      <c r="G33" s="324"/>
      <c r="H33" s="330" t="s">
        <v>199</v>
      </c>
      <c r="I33" s="326" t="s">
        <v>200</v>
      </c>
      <c r="J33" s="324"/>
    </row>
    <row r="34" spans="2:10" x14ac:dyDescent="0.25">
      <c r="B34" s="323"/>
      <c r="C34" s="324"/>
      <c r="D34" s="323" t="s">
        <v>15</v>
      </c>
      <c r="E34" s="324"/>
      <c r="F34" s="329">
        <f>F33</f>
        <v>434.54</v>
      </c>
      <c r="G34" s="324"/>
      <c r="H34" s="325"/>
      <c r="I34" s="323"/>
      <c r="J34" s="324"/>
    </row>
    <row r="35" spans="2:10" ht="45.6" customHeight="1" x14ac:dyDescent="0.25">
      <c r="B35" s="321" t="s">
        <v>205</v>
      </c>
      <c r="C35" s="322"/>
      <c r="D35" s="322"/>
      <c r="E35" s="322"/>
      <c r="F35" s="322"/>
      <c r="G35" s="322"/>
      <c r="H35" s="322"/>
      <c r="I35" s="322"/>
      <c r="J35" s="322"/>
    </row>
    <row r="36" spans="2:10" ht="15" customHeight="1" x14ac:dyDescent="0.25">
      <c r="B36" s="323" t="s">
        <v>183</v>
      </c>
      <c r="C36" s="324"/>
      <c r="D36" s="323" t="s">
        <v>184</v>
      </c>
      <c r="E36" s="324"/>
      <c r="F36" s="323" t="s">
        <v>185</v>
      </c>
      <c r="G36" s="324"/>
      <c r="H36" s="325" t="s">
        <v>186</v>
      </c>
      <c r="I36" s="323" t="s">
        <v>187</v>
      </c>
      <c r="J36" s="324"/>
    </row>
    <row r="37" spans="2:10" ht="15" customHeight="1" x14ac:dyDescent="0.25">
      <c r="B37" s="326">
        <v>1</v>
      </c>
      <c r="C37" s="324"/>
      <c r="D37" s="326" t="s">
        <v>206</v>
      </c>
      <c r="E37" s="324"/>
      <c r="F37" s="327">
        <v>2800</v>
      </c>
      <c r="G37" s="324"/>
      <c r="H37" s="330" t="s">
        <v>207</v>
      </c>
      <c r="I37" s="326" t="s">
        <v>208</v>
      </c>
      <c r="J37" s="324"/>
    </row>
    <row r="38" spans="2:10" ht="15" customHeight="1" x14ac:dyDescent="0.25">
      <c r="B38" s="326">
        <v>2</v>
      </c>
      <c r="C38" s="324"/>
      <c r="D38" s="326" t="s">
        <v>94</v>
      </c>
      <c r="E38" s="324"/>
      <c r="F38" s="327">
        <v>320.98</v>
      </c>
      <c r="G38" s="324"/>
      <c r="H38" s="330" t="s">
        <v>209</v>
      </c>
      <c r="I38" s="326" t="s">
        <v>208</v>
      </c>
      <c r="J38" s="324"/>
    </row>
    <row r="39" spans="2:10" ht="15" customHeight="1" x14ac:dyDescent="0.25">
      <c r="B39" s="326">
        <v>3</v>
      </c>
      <c r="C39" s="324"/>
      <c r="D39" s="326" t="s">
        <v>206</v>
      </c>
      <c r="E39" s="324"/>
      <c r="F39" s="327">
        <v>3584</v>
      </c>
      <c r="G39" s="324"/>
      <c r="H39" s="330" t="s">
        <v>207</v>
      </c>
      <c r="I39" s="326" t="s">
        <v>208</v>
      </c>
      <c r="J39" s="324"/>
    </row>
    <row r="40" spans="2:10" ht="15" customHeight="1" x14ac:dyDescent="0.25">
      <c r="B40" s="326">
        <v>4</v>
      </c>
      <c r="C40" s="324"/>
      <c r="D40" s="326" t="s">
        <v>210</v>
      </c>
      <c r="E40" s="324"/>
      <c r="F40" s="327">
        <v>307.33999999999997</v>
      </c>
      <c r="G40" s="324"/>
      <c r="H40" s="330" t="s">
        <v>194</v>
      </c>
      <c r="I40" s="326" t="s">
        <v>208</v>
      </c>
      <c r="J40" s="324"/>
    </row>
    <row r="41" spans="2:10" ht="15" customHeight="1" x14ac:dyDescent="0.25">
      <c r="B41" s="326">
        <v>5</v>
      </c>
      <c r="C41" s="324"/>
      <c r="D41" s="326" t="s">
        <v>211</v>
      </c>
      <c r="E41" s="324"/>
      <c r="F41" s="327">
        <v>3680</v>
      </c>
      <c r="G41" s="324"/>
      <c r="H41" s="330" t="s">
        <v>212</v>
      </c>
      <c r="I41" s="326" t="s">
        <v>208</v>
      </c>
      <c r="J41" s="324"/>
    </row>
    <row r="42" spans="2:10" ht="15" customHeight="1" x14ac:dyDescent="0.25">
      <c r="B42" s="326">
        <v>6</v>
      </c>
      <c r="C42" s="324"/>
      <c r="D42" s="326" t="s">
        <v>213</v>
      </c>
      <c r="E42" s="324"/>
      <c r="F42" s="327">
        <v>292.97000000000003</v>
      </c>
      <c r="G42" s="324"/>
      <c r="H42" s="330" t="s">
        <v>214</v>
      </c>
      <c r="I42" s="326" t="s">
        <v>208</v>
      </c>
      <c r="J42" s="324"/>
    </row>
    <row r="43" spans="2:10" x14ac:dyDescent="0.25">
      <c r="B43" s="323"/>
      <c r="C43" s="324"/>
      <c r="D43" s="323" t="s">
        <v>15</v>
      </c>
      <c r="E43" s="324"/>
      <c r="F43" s="329">
        <f>F37+F38+F39+F40+F41+F42</f>
        <v>10985.289999999999</v>
      </c>
      <c r="G43" s="324"/>
      <c r="H43" s="325"/>
      <c r="I43" s="323"/>
      <c r="J43" s="324"/>
    </row>
    <row r="44" spans="2:10" ht="45.6" customHeight="1" x14ac:dyDescent="0.25">
      <c r="B44" s="321" t="s">
        <v>215</v>
      </c>
      <c r="C44" s="322"/>
      <c r="D44" s="322"/>
      <c r="E44" s="322"/>
      <c r="F44" s="322"/>
      <c r="G44" s="322"/>
      <c r="H44" s="322"/>
      <c r="I44" s="322"/>
      <c r="J44" s="322"/>
    </row>
    <row r="45" spans="2:10" ht="15" customHeight="1" x14ac:dyDescent="0.25">
      <c r="B45" s="323" t="s">
        <v>183</v>
      </c>
      <c r="C45" s="324"/>
      <c r="D45" s="323" t="s">
        <v>184</v>
      </c>
      <c r="E45" s="324"/>
      <c r="F45" s="323" t="s">
        <v>185</v>
      </c>
      <c r="G45" s="324"/>
      <c r="H45" s="325" t="s">
        <v>186</v>
      </c>
      <c r="I45" s="323" t="s">
        <v>187</v>
      </c>
      <c r="J45" s="324"/>
    </row>
    <row r="46" spans="2:10" ht="27" customHeight="1" x14ac:dyDescent="0.25">
      <c r="B46" s="326">
        <v>1</v>
      </c>
      <c r="C46" s="324"/>
      <c r="D46" s="326" t="s">
        <v>216</v>
      </c>
      <c r="E46" s="324"/>
      <c r="F46" s="327">
        <v>105</v>
      </c>
      <c r="G46" s="324"/>
      <c r="H46" s="330" t="s">
        <v>209</v>
      </c>
      <c r="I46" s="326" t="s">
        <v>217</v>
      </c>
      <c r="J46" s="324"/>
    </row>
    <row r="47" spans="2:10" ht="15" customHeight="1" x14ac:dyDescent="0.25">
      <c r="B47" s="326">
        <v>2</v>
      </c>
      <c r="C47" s="324"/>
      <c r="D47" s="326" t="s">
        <v>218</v>
      </c>
      <c r="E47" s="324"/>
      <c r="F47" s="327">
        <v>111.65</v>
      </c>
      <c r="G47" s="324"/>
      <c r="H47" s="330" t="s">
        <v>219</v>
      </c>
      <c r="I47" s="326" t="s">
        <v>220</v>
      </c>
      <c r="J47" s="324"/>
    </row>
    <row r="48" spans="2:10" ht="15" customHeight="1" x14ac:dyDescent="0.25">
      <c r="B48" s="326">
        <v>3</v>
      </c>
      <c r="C48" s="324"/>
      <c r="D48" s="326" t="s">
        <v>221</v>
      </c>
      <c r="E48" s="324"/>
      <c r="F48" s="327">
        <v>81.900000000000006</v>
      </c>
      <c r="G48" s="324"/>
      <c r="H48" s="330" t="s">
        <v>194</v>
      </c>
      <c r="I48" s="326" t="s">
        <v>222</v>
      </c>
      <c r="J48" s="324"/>
    </row>
    <row r="49" spans="2:10" ht="15" customHeight="1" x14ac:dyDescent="0.25">
      <c r="B49" s="326">
        <v>4</v>
      </c>
      <c r="C49" s="324"/>
      <c r="D49" s="326" t="s">
        <v>223</v>
      </c>
      <c r="E49" s="324"/>
      <c r="F49" s="327">
        <v>50</v>
      </c>
      <c r="G49" s="324"/>
      <c r="H49" s="330" t="s">
        <v>224</v>
      </c>
      <c r="I49" s="326" t="s">
        <v>225</v>
      </c>
      <c r="J49" s="324"/>
    </row>
    <row r="50" spans="2:10" ht="15" customHeight="1" x14ac:dyDescent="0.25">
      <c r="B50" s="326">
        <v>5</v>
      </c>
      <c r="C50" s="324"/>
      <c r="D50" s="326" t="s">
        <v>226</v>
      </c>
      <c r="E50" s="324"/>
      <c r="F50" s="327">
        <v>50</v>
      </c>
      <c r="G50" s="324"/>
      <c r="H50" s="330" t="s">
        <v>227</v>
      </c>
      <c r="I50" s="326" t="s">
        <v>225</v>
      </c>
      <c r="J50" s="324"/>
    </row>
    <row r="51" spans="2:10" ht="15" customHeight="1" x14ac:dyDescent="0.25">
      <c r="B51" s="326">
        <v>6</v>
      </c>
      <c r="C51" s="324"/>
      <c r="D51" s="326" t="s">
        <v>228</v>
      </c>
      <c r="E51" s="324"/>
      <c r="F51" s="327">
        <v>50</v>
      </c>
      <c r="G51" s="324"/>
      <c r="H51" s="330" t="s">
        <v>229</v>
      </c>
      <c r="I51" s="326" t="s">
        <v>225</v>
      </c>
      <c r="J51" s="324"/>
    </row>
    <row r="52" spans="2:10" ht="15" customHeight="1" x14ac:dyDescent="0.25">
      <c r="B52" s="326">
        <v>7</v>
      </c>
      <c r="C52" s="324"/>
      <c r="D52" s="326" t="s">
        <v>230</v>
      </c>
      <c r="E52" s="324"/>
      <c r="F52" s="327">
        <v>50</v>
      </c>
      <c r="G52" s="324"/>
      <c r="H52" s="330" t="s">
        <v>231</v>
      </c>
      <c r="I52" s="326" t="s">
        <v>225</v>
      </c>
      <c r="J52" s="324"/>
    </row>
    <row r="53" spans="2:10" ht="15" customHeight="1" x14ac:dyDescent="0.25">
      <c r="B53" s="326">
        <v>8</v>
      </c>
      <c r="C53" s="324"/>
      <c r="D53" s="326" t="s">
        <v>232</v>
      </c>
      <c r="E53" s="324"/>
      <c r="F53" s="327">
        <v>50</v>
      </c>
      <c r="G53" s="324"/>
      <c r="H53" s="330" t="s">
        <v>231</v>
      </c>
      <c r="I53" s="326" t="s">
        <v>225</v>
      </c>
      <c r="J53" s="324"/>
    </row>
    <row r="54" spans="2:10" ht="15" customHeight="1" x14ac:dyDescent="0.25">
      <c r="B54" s="326">
        <v>9</v>
      </c>
      <c r="C54" s="324"/>
      <c r="D54" s="326" t="s">
        <v>233</v>
      </c>
      <c r="E54" s="324"/>
      <c r="F54" s="327">
        <v>50</v>
      </c>
      <c r="G54" s="324"/>
      <c r="H54" s="330" t="s">
        <v>234</v>
      </c>
      <c r="I54" s="326" t="s">
        <v>225</v>
      </c>
      <c r="J54" s="324"/>
    </row>
    <row r="55" spans="2:10" ht="15" customHeight="1" x14ac:dyDescent="0.25">
      <c r="B55" s="326">
        <v>10</v>
      </c>
      <c r="C55" s="324"/>
      <c r="D55" s="326" t="s">
        <v>235</v>
      </c>
      <c r="E55" s="324"/>
      <c r="F55" s="327">
        <v>50</v>
      </c>
      <c r="G55" s="324"/>
      <c r="H55" s="330" t="s">
        <v>234</v>
      </c>
      <c r="I55" s="326" t="s">
        <v>225</v>
      </c>
      <c r="J55" s="324"/>
    </row>
    <row r="56" spans="2:10" ht="15" customHeight="1" x14ac:dyDescent="0.25">
      <c r="B56" s="326">
        <v>11</v>
      </c>
      <c r="C56" s="324"/>
      <c r="D56" s="326" t="s">
        <v>236</v>
      </c>
      <c r="E56" s="324"/>
      <c r="F56" s="327">
        <v>50</v>
      </c>
      <c r="G56" s="324"/>
      <c r="H56" s="330" t="s">
        <v>219</v>
      </c>
      <c r="I56" s="326" t="s">
        <v>225</v>
      </c>
      <c r="J56" s="324"/>
    </row>
    <row r="57" spans="2:10" x14ac:dyDescent="0.25">
      <c r="B57" s="323"/>
      <c r="C57" s="324"/>
      <c r="D57" s="323" t="s">
        <v>15</v>
      </c>
      <c r="E57" s="324"/>
      <c r="F57" s="329">
        <f>SUM(F46:F56)</f>
        <v>698.55</v>
      </c>
      <c r="G57" s="324"/>
      <c r="H57" s="325"/>
      <c r="I57" s="323"/>
      <c r="J57" s="324"/>
    </row>
    <row r="58" spans="2:10" ht="45.6" customHeight="1" x14ac:dyDescent="0.25">
      <c r="B58" s="321" t="s">
        <v>237</v>
      </c>
      <c r="C58" s="322"/>
      <c r="D58" s="322"/>
      <c r="E58" s="322"/>
      <c r="F58" s="322"/>
      <c r="G58" s="322"/>
      <c r="H58" s="322"/>
      <c r="I58" s="322"/>
      <c r="J58" s="322"/>
    </row>
    <row r="59" spans="2:10" ht="15" customHeight="1" x14ac:dyDescent="0.25">
      <c r="B59" s="323" t="s">
        <v>183</v>
      </c>
      <c r="C59" s="324"/>
      <c r="D59" s="323" t="s">
        <v>184</v>
      </c>
      <c r="E59" s="324"/>
      <c r="F59" s="323" t="s">
        <v>185</v>
      </c>
      <c r="G59" s="324"/>
      <c r="H59" s="325" t="s">
        <v>186</v>
      </c>
      <c r="I59" s="323" t="s">
        <v>187</v>
      </c>
      <c r="J59" s="324"/>
    </row>
    <row r="60" spans="2:10" ht="15" customHeight="1" x14ac:dyDescent="0.25">
      <c r="B60" s="326">
        <v>1</v>
      </c>
      <c r="C60" s="324"/>
      <c r="D60" s="326" t="s">
        <v>238</v>
      </c>
      <c r="E60" s="324"/>
      <c r="F60" s="327">
        <v>904.3</v>
      </c>
      <c r="G60" s="324"/>
      <c r="H60" s="330" t="s">
        <v>219</v>
      </c>
      <c r="I60" s="326" t="s">
        <v>239</v>
      </c>
      <c r="J60" s="324"/>
    </row>
    <row r="61" spans="2:10" ht="15" customHeight="1" x14ac:dyDescent="0.25">
      <c r="B61" s="326">
        <v>2</v>
      </c>
      <c r="C61" s="324"/>
      <c r="D61" s="326" t="s">
        <v>240</v>
      </c>
      <c r="E61" s="324"/>
      <c r="F61" s="327">
        <v>61</v>
      </c>
      <c r="G61" s="324"/>
      <c r="H61" s="330" t="s">
        <v>241</v>
      </c>
      <c r="I61" s="326" t="s">
        <v>242</v>
      </c>
      <c r="J61" s="324"/>
    </row>
    <row r="62" spans="2:10" ht="15" customHeight="1" x14ac:dyDescent="0.25">
      <c r="B62" s="326">
        <v>3</v>
      </c>
      <c r="C62" s="324"/>
      <c r="D62" s="326" t="s">
        <v>243</v>
      </c>
      <c r="E62" s="324"/>
      <c r="F62" s="327">
        <v>227</v>
      </c>
      <c r="G62" s="324"/>
      <c r="H62" s="330" t="s">
        <v>234</v>
      </c>
      <c r="I62" s="326" t="s">
        <v>244</v>
      </c>
      <c r="J62" s="324"/>
    </row>
    <row r="63" spans="2:10" ht="15" customHeight="1" x14ac:dyDescent="0.25">
      <c r="B63" s="326">
        <v>4</v>
      </c>
      <c r="C63" s="324"/>
      <c r="D63" s="326" t="s">
        <v>245</v>
      </c>
      <c r="E63" s="324"/>
      <c r="F63" s="327">
        <v>182.3</v>
      </c>
      <c r="G63" s="324"/>
      <c r="H63" s="330" t="s">
        <v>234</v>
      </c>
      <c r="I63" s="326" t="s">
        <v>246</v>
      </c>
      <c r="J63" s="324"/>
    </row>
    <row r="64" spans="2:10" x14ac:dyDescent="0.25">
      <c r="B64" s="323"/>
      <c r="C64" s="324"/>
      <c r="D64" s="323" t="s">
        <v>15</v>
      </c>
      <c r="E64" s="324"/>
      <c r="F64" s="329">
        <f>SUM(F60:F63)</f>
        <v>1374.6</v>
      </c>
      <c r="G64" s="324"/>
      <c r="H64" s="325"/>
      <c r="I64" s="323"/>
      <c r="J64" s="324"/>
    </row>
    <row r="65" spans="5:6" ht="27.75" customHeight="1" x14ac:dyDescent="0.25"/>
    <row r="66" spans="5:6" x14ac:dyDescent="0.25">
      <c r="E66" s="331" t="s">
        <v>247</v>
      </c>
      <c r="F66" s="332">
        <f>F16</f>
        <v>1119672.27</v>
      </c>
    </row>
    <row r="67" spans="5:6" x14ac:dyDescent="0.25">
      <c r="E67" s="331" t="s">
        <v>248</v>
      </c>
      <c r="F67" s="333">
        <f>F22+F26+F34+F43+F57+F64+F30-1835.5</f>
        <v>20487.439999999995</v>
      </c>
    </row>
    <row r="68" spans="5:6" x14ac:dyDescent="0.25">
      <c r="E68" s="331" t="s">
        <v>249</v>
      </c>
      <c r="F68" s="332">
        <f>SUM(F66:F67)</f>
        <v>1140159.71</v>
      </c>
    </row>
    <row r="70" spans="5:6" x14ac:dyDescent="0.25">
      <c r="F70" s="334"/>
    </row>
    <row r="75" spans="5:6" x14ac:dyDescent="0.25">
      <c r="F75" s="334"/>
    </row>
  </sheetData>
  <mergeCells count="195">
    <mergeCell ref="B64:C64"/>
    <mergeCell ref="D64:E64"/>
    <mergeCell ref="F64:G64"/>
    <mergeCell ref="I64:J64"/>
    <mergeCell ref="B62:C62"/>
    <mergeCell ref="D62:E62"/>
    <mergeCell ref="F62:G62"/>
    <mergeCell ref="I62:J62"/>
    <mergeCell ref="B63:C63"/>
    <mergeCell ref="D63:E63"/>
    <mergeCell ref="F63:G63"/>
    <mergeCell ref="I63:J63"/>
    <mergeCell ref="B60:C60"/>
    <mergeCell ref="D60:E60"/>
    <mergeCell ref="F60:G60"/>
    <mergeCell ref="I60:J60"/>
    <mergeCell ref="B61:C61"/>
    <mergeCell ref="D61:E61"/>
    <mergeCell ref="F61:G61"/>
    <mergeCell ref="I61:J61"/>
    <mergeCell ref="B57:C57"/>
    <mergeCell ref="D57:E57"/>
    <mergeCell ref="F57:G57"/>
    <mergeCell ref="I57:J57"/>
    <mergeCell ref="B58:J58"/>
    <mergeCell ref="B59:C59"/>
    <mergeCell ref="D59:E59"/>
    <mergeCell ref="F59:G59"/>
    <mergeCell ref="I59:J59"/>
    <mergeCell ref="B55:C55"/>
    <mergeCell ref="D55:E55"/>
    <mergeCell ref="F55:G55"/>
    <mergeCell ref="I55:J55"/>
    <mergeCell ref="B56:C56"/>
    <mergeCell ref="D56:E56"/>
    <mergeCell ref="F56:G56"/>
    <mergeCell ref="I56:J56"/>
    <mergeCell ref="B53:C53"/>
    <mergeCell ref="D53:E53"/>
    <mergeCell ref="F53:G53"/>
    <mergeCell ref="I53:J53"/>
    <mergeCell ref="B54:C54"/>
    <mergeCell ref="D54:E54"/>
    <mergeCell ref="F54:G54"/>
    <mergeCell ref="I54:J54"/>
    <mergeCell ref="B51:C51"/>
    <mergeCell ref="D51:E51"/>
    <mergeCell ref="F51:G51"/>
    <mergeCell ref="I51:J51"/>
    <mergeCell ref="B52:C52"/>
    <mergeCell ref="D52:E52"/>
    <mergeCell ref="F52:G52"/>
    <mergeCell ref="I52:J52"/>
    <mergeCell ref="B49:C49"/>
    <mergeCell ref="D49:E49"/>
    <mergeCell ref="F49:G49"/>
    <mergeCell ref="I49:J49"/>
    <mergeCell ref="B50:C50"/>
    <mergeCell ref="D50:E50"/>
    <mergeCell ref="F50:G50"/>
    <mergeCell ref="I50:J50"/>
    <mergeCell ref="B47:C47"/>
    <mergeCell ref="D47:E47"/>
    <mergeCell ref="F47:G47"/>
    <mergeCell ref="I47:J47"/>
    <mergeCell ref="B48:C48"/>
    <mergeCell ref="D48:E48"/>
    <mergeCell ref="F48:G48"/>
    <mergeCell ref="I48:J48"/>
    <mergeCell ref="B44:J44"/>
    <mergeCell ref="B45:C45"/>
    <mergeCell ref="D45:E45"/>
    <mergeCell ref="F45:G45"/>
    <mergeCell ref="I45:J45"/>
    <mergeCell ref="B46:C46"/>
    <mergeCell ref="D46:E46"/>
    <mergeCell ref="F46:G46"/>
    <mergeCell ref="I46:J46"/>
    <mergeCell ref="B42:C42"/>
    <mergeCell ref="D42:E42"/>
    <mergeCell ref="F42:G42"/>
    <mergeCell ref="I42:J42"/>
    <mergeCell ref="B43:C43"/>
    <mergeCell ref="D43:E43"/>
    <mergeCell ref="F43:G43"/>
    <mergeCell ref="I43:J43"/>
    <mergeCell ref="B40:C40"/>
    <mergeCell ref="D40:E40"/>
    <mergeCell ref="F40:G40"/>
    <mergeCell ref="I40:J40"/>
    <mergeCell ref="B41:C41"/>
    <mergeCell ref="D41:E41"/>
    <mergeCell ref="F41:G41"/>
    <mergeCell ref="I41:J41"/>
    <mergeCell ref="B38:C38"/>
    <mergeCell ref="D38:E38"/>
    <mergeCell ref="F38:G38"/>
    <mergeCell ref="I38:J38"/>
    <mergeCell ref="B39:C39"/>
    <mergeCell ref="D39:E39"/>
    <mergeCell ref="F39:G39"/>
    <mergeCell ref="I39:J39"/>
    <mergeCell ref="B35:J35"/>
    <mergeCell ref="B36:C36"/>
    <mergeCell ref="D36:E36"/>
    <mergeCell ref="F36:G36"/>
    <mergeCell ref="I36:J36"/>
    <mergeCell ref="B37:C37"/>
    <mergeCell ref="D37:E37"/>
    <mergeCell ref="F37:G37"/>
    <mergeCell ref="I37:J37"/>
    <mergeCell ref="B33:C33"/>
    <mergeCell ref="D33:E33"/>
    <mergeCell ref="F33:G33"/>
    <mergeCell ref="I33:J33"/>
    <mergeCell ref="B34:C34"/>
    <mergeCell ref="D34:E34"/>
    <mergeCell ref="F34:G34"/>
    <mergeCell ref="I34:J34"/>
    <mergeCell ref="B30:C30"/>
    <mergeCell ref="D30:E30"/>
    <mergeCell ref="F30:G30"/>
    <mergeCell ref="I30:J30"/>
    <mergeCell ref="B31:J31"/>
    <mergeCell ref="B32:C32"/>
    <mergeCell ref="D32:E32"/>
    <mergeCell ref="F32:G32"/>
    <mergeCell ref="I32:J32"/>
    <mergeCell ref="B27:J27"/>
    <mergeCell ref="B28:C28"/>
    <mergeCell ref="D28:E28"/>
    <mergeCell ref="F28:G28"/>
    <mergeCell ref="I28:J28"/>
    <mergeCell ref="B29:C29"/>
    <mergeCell ref="D29:E29"/>
    <mergeCell ref="F29:G29"/>
    <mergeCell ref="I29:J29"/>
    <mergeCell ref="B25:C25"/>
    <mergeCell ref="D25:E25"/>
    <mergeCell ref="F25:G25"/>
    <mergeCell ref="I25:J25"/>
    <mergeCell ref="B26:C26"/>
    <mergeCell ref="D26:E26"/>
    <mergeCell ref="F26:G26"/>
    <mergeCell ref="I26:J26"/>
    <mergeCell ref="B22:C22"/>
    <mergeCell ref="D22:E22"/>
    <mergeCell ref="F22:G22"/>
    <mergeCell ref="I22:J22"/>
    <mergeCell ref="B23:J23"/>
    <mergeCell ref="B24:C24"/>
    <mergeCell ref="D24:E24"/>
    <mergeCell ref="F24:G24"/>
    <mergeCell ref="I24:J24"/>
    <mergeCell ref="B20:C20"/>
    <mergeCell ref="D20:E20"/>
    <mergeCell ref="F20:G20"/>
    <mergeCell ref="I20:J20"/>
    <mergeCell ref="B21:C21"/>
    <mergeCell ref="D21:E21"/>
    <mergeCell ref="F21:G21"/>
    <mergeCell ref="I21:J21"/>
    <mergeCell ref="B17:J17"/>
    <mergeCell ref="B18:C18"/>
    <mergeCell ref="D18:E18"/>
    <mergeCell ref="F18:G18"/>
    <mergeCell ref="I18:J18"/>
    <mergeCell ref="B19:C19"/>
    <mergeCell ref="D19:E19"/>
    <mergeCell ref="F19:G19"/>
    <mergeCell ref="I19:J19"/>
    <mergeCell ref="B15:C15"/>
    <mergeCell ref="D15:E15"/>
    <mergeCell ref="F15:G15"/>
    <mergeCell ref="I15:J15"/>
    <mergeCell ref="B16:C16"/>
    <mergeCell ref="D16:E16"/>
    <mergeCell ref="F16:G16"/>
    <mergeCell ref="I16:J16"/>
    <mergeCell ref="B13:C13"/>
    <mergeCell ref="D13:E13"/>
    <mergeCell ref="F13:G13"/>
    <mergeCell ref="I13:J13"/>
    <mergeCell ref="B14:C14"/>
    <mergeCell ref="D14:E14"/>
    <mergeCell ref="F14:G14"/>
    <mergeCell ref="I14:J14"/>
    <mergeCell ref="C4:G4"/>
    <mergeCell ref="C6:G6"/>
    <mergeCell ref="C8:G9"/>
    <mergeCell ref="B11:J11"/>
    <mergeCell ref="B12:C12"/>
    <mergeCell ref="D12:E12"/>
    <mergeCell ref="F12:G12"/>
    <mergeCell ref="I12:J1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0"/>
  <sheetViews>
    <sheetView topLeftCell="A86" workbookViewId="0">
      <selection activeCell="D89" sqref="D89:E89"/>
    </sheetView>
  </sheetViews>
  <sheetFormatPr defaultRowHeight="15" x14ac:dyDescent="0.25"/>
  <cols>
    <col min="1" max="1" width="2.28515625" customWidth="1"/>
    <col min="2" max="2" width="0" hidden="1" customWidth="1"/>
    <col min="3" max="3" width="11.7109375" customWidth="1"/>
    <col min="4" max="4" width="6.5703125" customWidth="1"/>
    <col min="5" max="5" width="71.28515625" customWidth="1"/>
    <col min="6" max="6" width="14.7109375" customWidth="1"/>
    <col min="7" max="7" width="5.85546875" customWidth="1"/>
    <col min="8" max="8" width="14.85546875" customWidth="1"/>
    <col min="9" max="9" width="40.28515625" customWidth="1"/>
    <col min="10" max="10" width="5" customWidth="1"/>
    <col min="11" max="11" width="0.85546875" customWidth="1"/>
    <col min="12" max="12" width="1.42578125" customWidth="1"/>
    <col min="236" max="236" width="2.28515625" customWidth="1"/>
    <col min="237" max="237" width="0" hidden="1" customWidth="1"/>
    <col min="238" max="238" width="11.7109375" customWidth="1"/>
    <col min="239" max="239" width="19.42578125" customWidth="1"/>
    <col min="240" max="240" width="8.5703125" customWidth="1"/>
    <col min="241" max="241" width="1.28515625" customWidth="1"/>
    <col min="242" max="242" width="6.7109375" customWidth="1"/>
    <col min="243" max="243" width="11.140625" customWidth="1"/>
    <col min="244" max="244" width="7.5703125" customWidth="1"/>
    <col min="245" max="245" width="7" customWidth="1"/>
    <col min="246" max="246" width="6.5703125" customWidth="1"/>
    <col min="247" max="247" width="9.28515625" customWidth="1"/>
    <col min="248" max="248" width="7.42578125" customWidth="1"/>
    <col min="249" max="249" width="11.140625" customWidth="1"/>
    <col min="250" max="250" width="14.85546875" customWidth="1"/>
    <col min="251" max="251" width="18.5703125" customWidth="1"/>
    <col min="252" max="252" width="5" customWidth="1"/>
    <col min="253" max="253" width="0.85546875" customWidth="1"/>
    <col min="254" max="254" width="1.42578125" customWidth="1"/>
    <col min="492" max="492" width="2.28515625" customWidth="1"/>
    <col min="493" max="493" width="0" hidden="1" customWidth="1"/>
    <col min="494" max="494" width="11.7109375" customWidth="1"/>
    <col min="495" max="495" width="19.42578125" customWidth="1"/>
    <col min="496" max="496" width="8.5703125" customWidth="1"/>
    <col min="497" max="497" width="1.28515625" customWidth="1"/>
    <col min="498" max="498" width="6.7109375" customWidth="1"/>
    <col min="499" max="499" width="11.140625" customWidth="1"/>
    <col min="500" max="500" width="7.5703125" customWidth="1"/>
    <col min="501" max="501" width="7" customWidth="1"/>
    <col min="502" max="502" width="6.5703125" customWidth="1"/>
    <col min="503" max="503" width="9.28515625" customWidth="1"/>
    <col min="504" max="504" width="7.42578125" customWidth="1"/>
    <col min="505" max="505" width="11.140625" customWidth="1"/>
    <col min="506" max="506" width="14.85546875" customWidth="1"/>
    <col min="507" max="507" width="18.5703125" customWidth="1"/>
    <col min="508" max="508" width="5" customWidth="1"/>
    <col min="509" max="509" width="0.85546875" customWidth="1"/>
    <col min="510" max="510" width="1.42578125" customWidth="1"/>
    <col min="748" max="748" width="2.28515625" customWidth="1"/>
    <col min="749" max="749" width="0" hidden="1" customWidth="1"/>
    <col min="750" max="750" width="11.7109375" customWidth="1"/>
    <col min="751" max="751" width="19.42578125" customWidth="1"/>
    <col min="752" max="752" width="8.5703125" customWidth="1"/>
    <col min="753" max="753" width="1.28515625" customWidth="1"/>
    <col min="754" max="754" width="6.7109375" customWidth="1"/>
    <col min="755" max="755" width="11.140625" customWidth="1"/>
    <col min="756" max="756" width="7.5703125" customWidth="1"/>
    <col min="757" max="757" width="7" customWidth="1"/>
    <col min="758" max="758" width="6.5703125" customWidth="1"/>
    <col min="759" max="759" width="9.28515625" customWidth="1"/>
    <col min="760" max="760" width="7.42578125" customWidth="1"/>
    <col min="761" max="761" width="11.140625" customWidth="1"/>
    <col min="762" max="762" width="14.85546875" customWidth="1"/>
    <col min="763" max="763" width="18.5703125" customWidth="1"/>
    <col min="764" max="764" width="5" customWidth="1"/>
    <col min="765" max="765" width="0.85546875" customWidth="1"/>
    <col min="766" max="766" width="1.42578125" customWidth="1"/>
    <col min="1004" max="1004" width="2.28515625" customWidth="1"/>
    <col min="1005" max="1005" width="0" hidden="1" customWidth="1"/>
    <col min="1006" max="1006" width="11.7109375" customWidth="1"/>
    <col min="1007" max="1007" width="19.42578125" customWidth="1"/>
    <col min="1008" max="1008" width="8.5703125" customWidth="1"/>
    <col min="1009" max="1009" width="1.28515625" customWidth="1"/>
    <col min="1010" max="1010" width="6.7109375" customWidth="1"/>
    <col min="1011" max="1011" width="11.140625" customWidth="1"/>
    <col min="1012" max="1012" width="7.5703125" customWidth="1"/>
    <col min="1013" max="1013" width="7" customWidth="1"/>
    <col min="1014" max="1014" width="6.5703125" customWidth="1"/>
    <col min="1015" max="1015" width="9.28515625" customWidth="1"/>
    <col min="1016" max="1016" width="7.42578125" customWidth="1"/>
    <col min="1017" max="1017" width="11.140625" customWidth="1"/>
    <col min="1018" max="1018" width="14.85546875" customWidth="1"/>
    <col min="1019" max="1019" width="18.5703125" customWidth="1"/>
    <col min="1020" max="1020" width="5" customWidth="1"/>
    <col min="1021" max="1021" width="0.85546875" customWidth="1"/>
    <col min="1022" max="1022" width="1.42578125" customWidth="1"/>
    <col min="1260" max="1260" width="2.28515625" customWidth="1"/>
    <col min="1261" max="1261" width="0" hidden="1" customWidth="1"/>
    <col min="1262" max="1262" width="11.7109375" customWidth="1"/>
    <col min="1263" max="1263" width="19.42578125" customWidth="1"/>
    <col min="1264" max="1264" width="8.5703125" customWidth="1"/>
    <col min="1265" max="1265" width="1.28515625" customWidth="1"/>
    <col min="1266" max="1266" width="6.7109375" customWidth="1"/>
    <col min="1267" max="1267" width="11.140625" customWidth="1"/>
    <col min="1268" max="1268" width="7.5703125" customWidth="1"/>
    <col min="1269" max="1269" width="7" customWidth="1"/>
    <col min="1270" max="1270" width="6.5703125" customWidth="1"/>
    <col min="1271" max="1271" width="9.28515625" customWidth="1"/>
    <col min="1272" max="1272" width="7.42578125" customWidth="1"/>
    <col min="1273" max="1273" width="11.140625" customWidth="1"/>
    <col min="1274" max="1274" width="14.85546875" customWidth="1"/>
    <col min="1275" max="1275" width="18.5703125" customWidth="1"/>
    <col min="1276" max="1276" width="5" customWidth="1"/>
    <col min="1277" max="1277" width="0.85546875" customWidth="1"/>
    <col min="1278" max="1278" width="1.42578125" customWidth="1"/>
    <col min="1516" max="1516" width="2.28515625" customWidth="1"/>
    <col min="1517" max="1517" width="0" hidden="1" customWidth="1"/>
    <col min="1518" max="1518" width="11.7109375" customWidth="1"/>
    <col min="1519" max="1519" width="19.42578125" customWidth="1"/>
    <col min="1520" max="1520" width="8.5703125" customWidth="1"/>
    <col min="1521" max="1521" width="1.28515625" customWidth="1"/>
    <col min="1522" max="1522" width="6.7109375" customWidth="1"/>
    <col min="1523" max="1523" width="11.140625" customWidth="1"/>
    <col min="1524" max="1524" width="7.5703125" customWidth="1"/>
    <col min="1525" max="1525" width="7" customWidth="1"/>
    <col min="1526" max="1526" width="6.5703125" customWidth="1"/>
    <col min="1527" max="1527" width="9.28515625" customWidth="1"/>
    <col min="1528" max="1528" width="7.42578125" customWidth="1"/>
    <col min="1529" max="1529" width="11.140625" customWidth="1"/>
    <col min="1530" max="1530" width="14.85546875" customWidth="1"/>
    <col min="1531" max="1531" width="18.5703125" customWidth="1"/>
    <col min="1532" max="1532" width="5" customWidth="1"/>
    <col min="1533" max="1533" width="0.85546875" customWidth="1"/>
    <col min="1534" max="1534" width="1.42578125" customWidth="1"/>
    <col min="1772" max="1772" width="2.28515625" customWidth="1"/>
    <col min="1773" max="1773" width="0" hidden="1" customWidth="1"/>
    <col min="1774" max="1774" width="11.7109375" customWidth="1"/>
    <col min="1775" max="1775" width="19.42578125" customWidth="1"/>
    <col min="1776" max="1776" width="8.5703125" customWidth="1"/>
    <col min="1777" max="1777" width="1.28515625" customWidth="1"/>
    <col min="1778" max="1778" width="6.7109375" customWidth="1"/>
    <col min="1779" max="1779" width="11.140625" customWidth="1"/>
    <col min="1780" max="1780" width="7.5703125" customWidth="1"/>
    <col min="1781" max="1781" width="7" customWidth="1"/>
    <col min="1782" max="1782" width="6.5703125" customWidth="1"/>
    <col min="1783" max="1783" width="9.28515625" customWidth="1"/>
    <col min="1784" max="1784" width="7.42578125" customWidth="1"/>
    <col min="1785" max="1785" width="11.140625" customWidth="1"/>
    <col min="1786" max="1786" width="14.85546875" customWidth="1"/>
    <col min="1787" max="1787" width="18.5703125" customWidth="1"/>
    <col min="1788" max="1788" width="5" customWidth="1"/>
    <col min="1789" max="1789" width="0.85546875" customWidth="1"/>
    <col min="1790" max="1790" width="1.42578125" customWidth="1"/>
    <col min="2028" max="2028" width="2.28515625" customWidth="1"/>
    <col min="2029" max="2029" width="0" hidden="1" customWidth="1"/>
    <col min="2030" max="2030" width="11.7109375" customWidth="1"/>
    <col min="2031" max="2031" width="19.42578125" customWidth="1"/>
    <col min="2032" max="2032" width="8.5703125" customWidth="1"/>
    <col min="2033" max="2033" width="1.28515625" customWidth="1"/>
    <col min="2034" max="2034" width="6.7109375" customWidth="1"/>
    <col min="2035" max="2035" width="11.140625" customWidth="1"/>
    <col min="2036" max="2036" width="7.5703125" customWidth="1"/>
    <col min="2037" max="2037" width="7" customWidth="1"/>
    <col min="2038" max="2038" width="6.5703125" customWidth="1"/>
    <col min="2039" max="2039" width="9.28515625" customWidth="1"/>
    <col min="2040" max="2040" width="7.42578125" customWidth="1"/>
    <col min="2041" max="2041" width="11.140625" customWidth="1"/>
    <col min="2042" max="2042" width="14.85546875" customWidth="1"/>
    <col min="2043" max="2043" width="18.5703125" customWidth="1"/>
    <col min="2044" max="2044" width="5" customWidth="1"/>
    <col min="2045" max="2045" width="0.85546875" customWidth="1"/>
    <col min="2046" max="2046" width="1.42578125" customWidth="1"/>
    <col min="2284" max="2284" width="2.28515625" customWidth="1"/>
    <col min="2285" max="2285" width="0" hidden="1" customWidth="1"/>
    <col min="2286" max="2286" width="11.7109375" customWidth="1"/>
    <col min="2287" max="2287" width="19.42578125" customWidth="1"/>
    <col min="2288" max="2288" width="8.5703125" customWidth="1"/>
    <col min="2289" max="2289" width="1.28515625" customWidth="1"/>
    <col min="2290" max="2290" width="6.7109375" customWidth="1"/>
    <col min="2291" max="2291" width="11.140625" customWidth="1"/>
    <col min="2292" max="2292" width="7.5703125" customWidth="1"/>
    <col min="2293" max="2293" width="7" customWidth="1"/>
    <col min="2294" max="2294" width="6.5703125" customWidth="1"/>
    <col min="2295" max="2295" width="9.28515625" customWidth="1"/>
    <col min="2296" max="2296" width="7.42578125" customWidth="1"/>
    <col min="2297" max="2297" width="11.140625" customWidth="1"/>
    <col min="2298" max="2298" width="14.85546875" customWidth="1"/>
    <col min="2299" max="2299" width="18.5703125" customWidth="1"/>
    <col min="2300" max="2300" width="5" customWidth="1"/>
    <col min="2301" max="2301" width="0.85546875" customWidth="1"/>
    <col min="2302" max="2302" width="1.42578125" customWidth="1"/>
    <col min="2540" max="2540" width="2.28515625" customWidth="1"/>
    <col min="2541" max="2541" width="0" hidden="1" customWidth="1"/>
    <col min="2542" max="2542" width="11.7109375" customWidth="1"/>
    <col min="2543" max="2543" width="19.42578125" customWidth="1"/>
    <col min="2544" max="2544" width="8.5703125" customWidth="1"/>
    <col min="2545" max="2545" width="1.28515625" customWidth="1"/>
    <col min="2546" max="2546" width="6.7109375" customWidth="1"/>
    <col min="2547" max="2547" width="11.140625" customWidth="1"/>
    <col min="2548" max="2548" width="7.5703125" customWidth="1"/>
    <col min="2549" max="2549" width="7" customWidth="1"/>
    <col min="2550" max="2550" width="6.5703125" customWidth="1"/>
    <col min="2551" max="2551" width="9.28515625" customWidth="1"/>
    <col min="2552" max="2552" width="7.42578125" customWidth="1"/>
    <col min="2553" max="2553" width="11.140625" customWidth="1"/>
    <col min="2554" max="2554" width="14.85546875" customWidth="1"/>
    <col min="2555" max="2555" width="18.5703125" customWidth="1"/>
    <col min="2556" max="2556" width="5" customWidth="1"/>
    <col min="2557" max="2557" width="0.85546875" customWidth="1"/>
    <col min="2558" max="2558" width="1.42578125" customWidth="1"/>
    <col min="2796" max="2796" width="2.28515625" customWidth="1"/>
    <col min="2797" max="2797" width="0" hidden="1" customWidth="1"/>
    <col min="2798" max="2798" width="11.7109375" customWidth="1"/>
    <col min="2799" max="2799" width="19.42578125" customWidth="1"/>
    <col min="2800" max="2800" width="8.5703125" customWidth="1"/>
    <col min="2801" max="2801" width="1.28515625" customWidth="1"/>
    <col min="2802" max="2802" width="6.7109375" customWidth="1"/>
    <col min="2803" max="2803" width="11.140625" customWidth="1"/>
    <col min="2804" max="2804" width="7.5703125" customWidth="1"/>
    <col min="2805" max="2805" width="7" customWidth="1"/>
    <col min="2806" max="2806" width="6.5703125" customWidth="1"/>
    <col min="2807" max="2807" width="9.28515625" customWidth="1"/>
    <col min="2808" max="2808" width="7.42578125" customWidth="1"/>
    <col min="2809" max="2809" width="11.140625" customWidth="1"/>
    <col min="2810" max="2810" width="14.85546875" customWidth="1"/>
    <col min="2811" max="2811" width="18.5703125" customWidth="1"/>
    <col min="2812" max="2812" width="5" customWidth="1"/>
    <col min="2813" max="2813" width="0.85546875" customWidth="1"/>
    <col min="2814" max="2814" width="1.42578125" customWidth="1"/>
    <col min="3052" max="3052" width="2.28515625" customWidth="1"/>
    <col min="3053" max="3053" width="0" hidden="1" customWidth="1"/>
    <col min="3054" max="3054" width="11.7109375" customWidth="1"/>
    <col min="3055" max="3055" width="19.42578125" customWidth="1"/>
    <col min="3056" max="3056" width="8.5703125" customWidth="1"/>
    <col min="3057" max="3057" width="1.28515625" customWidth="1"/>
    <col min="3058" max="3058" width="6.7109375" customWidth="1"/>
    <col min="3059" max="3059" width="11.140625" customWidth="1"/>
    <col min="3060" max="3060" width="7.5703125" customWidth="1"/>
    <col min="3061" max="3061" width="7" customWidth="1"/>
    <col min="3062" max="3062" width="6.5703125" customWidth="1"/>
    <col min="3063" max="3063" width="9.28515625" customWidth="1"/>
    <col min="3064" max="3064" width="7.42578125" customWidth="1"/>
    <col min="3065" max="3065" width="11.140625" customWidth="1"/>
    <col min="3066" max="3066" width="14.85546875" customWidth="1"/>
    <col min="3067" max="3067" width="18.5703125" customWidth="1"/>
    <col min="3068" max="3068" width="5" customWidth="1"/>
    <col min="3069" max="3069" width="0.85546875" customWidth="1"/>
    <col min="3070" max="3070" width="1.42578125" customWidth="1"/>
    <col min="3308" max="3308" width="2.28515625" customWidth="1"/>
    <col min="3309" max="3309" width="0" hidden="1" customWidth="1"/>
    <col min="3310" max="3310" width="11.7109375" customWidth="1"/>
    <col min="3311" max="3311" width="19.42578125" customWidth="1"/>
    <col min="3312" max="3312" width="8.5703125" customWidth="1"/>
    <col min="3313" max="3313" width="1.28515625" customWidth="1"/>
    <col min="3314" max="3314" width="6.7109375" customWidth="1"/>
    <col min="3315" max="3315" width="11.140625" customWidth="1"/>
    <col min="3316" max="3316" width="7.5703125" customWidth="1"/>
    <col min="3317" max="3317" width="7" customWidth="1"/>
    <col min="3318" max="3318" width="6.5703125" customWidth="1"/>
    <col min="3319" max="3319" width="9.28515625" customWidth="1"/>
    <col min="3320" max="3320" width="7.42578125" customWidth="1"/>
    <col min="3321" max="3321" width="11.140625" customWidth="1"/>
    <col min="3322" max="3322" width="14.85546875" customWidth="1"/>
    <col min="3323" max="3323" width="18.5703125" customWidth="1"/>
    <col min="3324" max="3324" width="5" customWidth="1"/>
    <col min="3325" max="3325" width="0.85546875" customWidth="1"/>
    <col min="3326" max="3326" width="1.42578125" customWidth="1"/>
    <col min="3564" max="3564" width="2.28515625" customWidth="1"/>
    <col min="3565" max="3565" width="0" hidden="1" customWidth="1"/>
    <col min="3566" max="3566" width="11.7109375" customWidth="1"/>
    <col min="3567" max="3567" width="19.42578125" customWidth="1"/>
    <col min="3568" max="3568" width="8.5703125" customWidth="1"/>
    <col min="3569" max="3569" width="1.28515625" customWidth="1"/>
    <col min="3570" max="3570" width="6.7109375" customWidth="1"/>
    <col min="3571" max="3571" width="11.140625" customWidth="1"/>
    <col min="3572" max="3572" width="7.5703125" customWidth="1"/>
    <col min="3573" max="3573" width="7" customWidth="1"/>
    <col min="3574" max="3574" width="6.5703125" customWidth="1"/>
    <col min="3575" max="3575" width="9.28515625" customWidth="1"/>
    <col min="3576" max="3576" width="7.42578125" customWidth="1"/>
    <col min="3577" max="3577" width="11.140625" customWidth="1"/>
    <col min="3578" max="3578" width="14.85546875" customWidth="1"/>
    <col min="3579" max="3579" width="18.5703125" customWidth="1"/>
    <col min="3580" max="3580" width="5" customWidth="1"/>
    <col min="3581" max="3581" width="0.85546875" customWidth="1"/>
    <col min="3582" max="3582" width="1.42578125" customWidth="1"/>
    <col min="3820" max="3820" width="2.28515625" customWidth="1"/>
    <col min="3821" max="3821" width="0" hidden="1" customWidth="1"/>
    <col min="3822" max="3822" width="11.7109375" customWidth="1"/>
    <col min="3823" max="3823" width="19.42578125" customWidth="1"/>
    <col min="3824" max="3824" width="8.5703125" customWidth="1"/>
    <col min="3825" max="3825" width="1.28515625" customWidth="1"/>
    <col min="3826" max="3826" width="6.7109375" customWidth="1"/>
    <col min="3827" max="3827" width="11.140625" customWidth="1"/>
    <col min="3828" max="3828" width="7.5703125" customWidth="1"/>
    <col min="3829" max="3829" width="7" customWidth="1"/>
    <col min="3830" max="3830" width="6.5703125" customWidth="1"/>
    <col min="3831" max="3831" width="9.28515625" customWidth="1"/>
    <col min="3832" max="3832" width="7.42578125" customWidth="1"/>
    <col min="3833" max="3833" width="11.140625" customWidth="1"/>
    <col min="3834" max="3834" width="14.85546875" customWidth="1"/>
    <col min="3835" max="3835" width="18.5703125" customWidth="1"/>
    <col min="3836" max="3836" width="5" customWidth="1"/>
    <col min="3837" max="3837" width="0.85546875" customWidth="1"/>
    <col min="3838" max="3838" width="1.42578125" customWidth="1"/>
    <col min="4076" max="4076" width="2.28515625" customWidth="1"/>
    <col min="4077" max="4077" width="0" hidden="1" customWidth="1"/>
    <col min="4078" max="4078" width="11.7109375" customWidth="1"/>
    <col min="4079" max="4079" width="19.42578125" customWidth="1"/>
    <col min="4080" max="4080" width="8.5703125" customWidth="1"/>
    <col min="4081" max="4081" width="1.28515625" customWidth="1"/>
    <col min="4082" max="4082" width="6.7109375" customWidth="1"/>
    <col min="4083" max="4083" width="11.140625" customWidth="1"/>
    <col min="4084" max="4084" width="7.5703125" customWidth="1"/>
    <col min="4085" max="4085" width="7" customWidth="1"/>
    <col min="4086" max="4086" width="6.5703125" customWidth="1"/>
    <col min="4087" max="4087" width="9.28515625" customWidth="1"/>
    <col min="4088" max="4088" width="7.42578125" customWidth="1"/>
    <col min="4089" max="4089" width="11.140625" customWidth="1"/>
    <col min="4090" max="4090" width="14.85546875" customWidth="1"/>
    <col min="4091" max="4091" width="18.5703125" customWidth="1"/>
    <col min="4092" max="4092" width="5" customWidth="1"/>
    <col min="4093" max="4093" width="0.85546875" customWidth="1"/>
    <col min="4094" max="4094" width="1.42578125" customWidth="1"/>
    <col min="4332" max="4332" width="2.28515625" customWidth="1"/>
    <col min="4333" max="4333" width="0" hidden="1" customWidth="1"/>
    <col min="4334" max="4334" width="11.7109375" customWidth="1"/>
    <col min="4335" max="4335" width="19.42578125" customWidth="1"/>
    <col min="4336" max="4336" width="8.5703125" customWidth="1"/>
    <col min="4337" max="4337" width="1.28515625" customWidth="1"/>
    <col min="4338" max="4338" width="6.7109375" customWidth="1"/>
    <col min="4339" max="4339" width="11.140625" customWidth="1"/>
    <col min="4340" max="4340" width="7.5703125" customWidth="1"/>
    <col min="4341" max="4341" width="7" customWidth="1"/>
    <col min="4342" max="4342" width="6.5703125" customWidth="1"/>
    <col min="4343" max="4343" width="9.28515625" customWidth="1"/>
    <col min="4344" max="4344" width="7.42578125" customWidth="1"/>
    <col min="4345" max="4345" width="11.140625" customWidth="1"/>
    <col min="4346" max="4346" width="14.85546875" customWidth="1"/>
    <col min="4347" max="4347" width="18.5703125" customWidth="1"/>
    <col min="4348" max="4348" width="5" customWidth="1"/>
    <col min="4349" max="4349" width="0.85546875" customWidth="1"/>
    <col min="4350" max="4350" width="1.42578125" customWidth="1"/>
    <col min="4588" max="4588" width="2.28515625" customWidth="1"/>
    <col min="4589" max="4589" width="0" hidden="1" customWidth="1"/>
    <col min="4590" max="4590" width="11.7109375" customWidth="1"/>
    <col min="4591" max="4591" width="19.42578125" customWidth="1"/>
    <col min="4592" max="4592" width="8.5703125" customWidth="1"/>
    <col min="4593" max="4593" width="1.28515625" customWidth="1"/>
    <col min="4594" max="4594" width="6.7109375" customWidth="1"/>
    <col min="4595" max="4595" width="11.140625" customWidth="1"/>
    <col min="4596" max="4596" width="7.5703125" customWidth="1"/>
    <col min="4597" max="4597" width="7" customWidth="1"/>
    <col min="4598" max="4598" width="6.5703125" customWidth="1"/>
    <col min="4599" max="4599" width="9.28515625" customWidth="1"/>
    <col min="4600" max="4600" width="7.42578125" customWidth="1"/>
    <col min="4601" max="4601" width="11.140625" customWidth="1"/>
    <col min="4602" max="4602" width="14.85546875" customWidth="1"/>
    <col min="4603" max="4603" width="18.5703125" customWidth="1"/>
    <col min="4604" max="4604" width="5" customWidth="1"/>
    <col min="4605" max="4605" width="0.85546875" customWidth="1"/>
    <col min="4606" max="4606" width="1.42578125" customWidth="1"/>
    <col min="4844" max="4844" width="2.28515625" customWidth="1"/>
    <col min="4845" max="4845" width="0" hidden="1" customWidth="1"/>
    <col min="4846" max="4846" width="11.7109375" customWidth="1"/>
    <col min="4847" max="4847" width="19.42578125" customWidth="1"/>
    <col min="4848" max="4848" width="8.5703125" customWidth="1"/>
    <col min="4849" max="4849" width="1.28515625" customWidth="1"/>
    <col min="4850" max="4850" width="6.7109375" customWidth="1"/>
    <col min="4851" max="4851" width="11.140625" customWidth="1"/>
    <col min="4852" max="4852" width="7.5703125" customWidth="1"/>
    <col min="4853" max="4853" width="7" customWidth="1"/>
    <col min="4854" max="4854" width="6.5703125" customWidth="1"/>
    <col min="4855" max="4855" width="9.28515625" customWidth="1"/>
    <col min="4856" max="4856" width="7.42578125" customWidth="1"/>
    <col min="4857" max="4857" width="11.140625" customWidth="1"/>
    <col min="4858" max="4858" width="14.85546875" customWidth="1"/>
    <col min="4859" max="4859" width="18.5703125" customWidth="1"/>
    <col min="4860" max="4860" width="5" customWidth="1"/>
    <col min="4861" max="4861" width="0.85546875" customWidth="1"/>
    <col min="4862" max="4862" width="1.42578125" customWidth="1"/>
    <col min="5100" max="5100" width="2.28515625" customWidth="1"/>
    <col min="5101" max="5101" width="0" hidden="1" customWidth="1"/>
    <col min="5102" max="5102" width="11.7109375" customWidth="1"/>
    <col min="5103" max="5103" width="19.42578125" customWidth="1"/>
    <col min="5104" max="5104" width="8.5703125" customWidth="1"/>
    <col min="5105" max="5105" width="1.28515625" customWidth="1"/>
    <col min="5106" max="5106" width="6.7109375" customWidth="1"/>
    <col min="5107" max="5107" width="11.140625" customWidth="1"/>
    <col min="5108" max="5108" width="7.5703125" customWidth="1"/>
    <col min="5109" max="5109" width="7" customWidth="1"/>
    <col min="5110" max="5110" width="6.5703125" customWidth="1"/>
    <col min="5111" max="5111" width="9.28515625" customWidth="1"/>
    <col min="5112" max="5112" width="7.42578125" customWidth="1"/>
    <col min="5113" max="5113" width="11.140625" customWidth="1"/>
    <col min="5114" max="5114" width="14.85546875" customWidth="1"/>
    <col min="5115" max="5115" width="18.5703125" customWidth="1"/>
    <col min="5116" max="5116" width="5" customWidth="1"/>
    <col min="5117" max="5117" width="0.85546875" customWidth="1"/>
    <col min="5118" max="5118" width="1.42578125" customWidth="1"/>
    <col min="5356" max="5356" width="2.28515625" customWidth="1"/>
    <col min="5357" max="5357" width="0" hidden="1" customWidth="1"/>
    <col min="5358" max="5358" width="11.7109375" customWidth="1"/>
    <col min="5359" max="5359" width="19.42578125" customWidth="1"/>
    <col min="5360" max="5360" width="8.5703125" customWidth="1"/>
    <col min="5361" max="5361" width="1.28515625" customWidth="1"/>
    <col min="5362" max="5362" width="6.7109375" customWidth="1"/>
    <col min="5363" max="5363" width="11.140625" customWidth="1"/>
    <col min="5364" max="5364" width="7.5703125" customWidth="1"/>
    <col min="5365" max="5365" width="7" customWidth="1"/>
    <col min="5366" max="5366" width="6.5703125" customWidth="1"/>
    <col min="5367" max="5367" width="9.28515625" customWidth="1"/>
    <col min="5368" max="5368" width="7.42578125" customWidth="1"/>
    <col min="5369" max="5369" width="11.140625" customWidth="1"/>
    <col min="5370" max="5370" width="14.85546875" customWidth="1"/>
    <col min="5371" max="5371" width="18.5703125" customWidth="1"/>
    <col min="5372" max="5372" width="5" customWidth="1"/>
    <col min="5373" max="5373" width="0.85546875" customWidth="1"/>
    <col min="5374" max="5374" width="1.42578125" customWidth="1"/>
    <col min="5612" max="5612" width="2.28515625" customWidth="1"/>
    <col min="5613" max="5613" width="0" hidden="1" customWidth="1"/>
    <col min="5614" max="5614" width="11.7109375" customWidth="1"/>
    <col min="5615" max="5615" width="19.42578125" customWidth="1"/>
    <col min="5616" max="5616" width="8.5703125" customWidth="1"/>
    <col min="5617" max="5617" width="1.28515625" customWidth="1"/>
    <col min="5618" max="5618" width="6.7109375" customWidth="1"/>
    <col min="5619" max="5619" width="11.140625" customWidth="1"/>
    <col min="5620" max="5620" width="7.5703125" customWidth="1"/>
    <col min="5621" max="5621" width="7" customWidth="1"/>
    <col min="5622" max="5622" width="6.5703125" customWidth="1"/>
    <col min="5623" max="5623" width="9.28515625" customWidth="1"/>
    <col min="5624" max="5624" width="7.42578125" customWidth="1"/>
    <col min="5625" max="5625" width="11.140625" customWidth="1"/>
    <col min="5626" max="5626" width="14.85546875" customWidth="1"/>
    <col min="5627" max="5627" width="18.5703125" customWidth="1"/>
    <col min="5628" max="5628" width="5" customWidth="1"/>
    <col min="5629" max="5629" width="0.85546875" customWidth="1"/>
    <col min="5630" max="5630" width="1.42578125" customWidth="1"/>
    <col min="5868" max="5868" width="2.28515625" customWidth="1"/>
    <col min="5869" max="5869" width="0" hidden="1" customWidth="1"/>
    <col min="5870" max="5870" width="11.7109375" customWidth="1"/>
    <col min="5871" max="5871" width="19.42578125" customWidth="1"/>
    <col min="5872" max="5872" width="8.5703125" customWidth="1"/>
    <col min="5873" max="5873" width="1.28515625" customWidth="1"/>
    <col min="5874" max="5874" width="6.7109375" customWidth="1"/>
    <col min="5875" max="5875" width="11.140625" customWidth="1"/>
    <col min="5876" max="5876" width="7.5703125" customWidth="1"/>
    <col min="5877" max="5877" width="7" customWidth="1"/>
    <col min="5878" max="5878" width="6.5703125" customWidth="1"/>
    <col min="5879" max="5879" width="9.28515625" customWidth="1"/>
    <col min="5880" max="5880" width="7.42578125" customWidth="1"/>
    <col min="5881" max="5881" width="11.140625" customWidth="1"/>
    <col min="5882" max="5882" width="14.85546875" customWidth="1"/>
    <col min="5883" max="5883" width="18.5703125" customWidth="1"/>
    <col min="5884" max="5884" width="5" customWidth="1"/>
    <col min="5885" max="5885" width="0.85546875" customWidth="1"/>
    <col min="5886" max="5886" width="1.42578125" customWidth="1"/>
    <col min="6124" max="6124" width="2.28515625" customWidth="1"/>
    <col min="6125" max="6125" width="0" hidden="1" customWidth="1"/>
    <col min="6126" max="6126" width="11.7109375" customWidth="1"/>
    <col min="6127" max="6127" width="19.42578125" customWidth="1"/>
    <col min="6128" max="6128" width="8.5703125" customWidth="1"/>
    <col min="6129" max="6129" width="1.28515625" customWidth="1"/>
    <col min="6130" max="6130" width="6.7109375" customWidth="1"/>
    <col min="6131" max="6131" width="11.140625" customWidth="1"/>
    <col min="6132" max="6132" width="7.5703125" customWidth="1"/>
    <col min="6133" max="6133" width="7" customWidth="1"/>
    <col min="6134" max="6134" width="6.5703125" customWidth="1"/>
    <col min="6135" max="6135" width="9.28515625" customWidth="1"/>
    <col min="6136" max="6136" width="7.42578125" customWidth="1"/>
    <col min="6137" max="6137" width="11.140625" customWidth="1"/>
    <col min="6138" max="6138" width="14.85546875" customWidth="1"/>
    <col min="6139" max="6139" width="18.5703125" customWidth="1"/>
    <col min="6140" max="6140" width="5" customWidth="1"/>
    <col min="6141" max="6141" width="0.85546875" customWidth="1"/>
    <col min="6142" max="6142" width="1.42578125" customWidth="1"/>
    <col min="6380" max="6380" width="2.28515625" customWidth="1"/>
    <col min="6381" max="6381" width="0" hidden="1" customWidth="1"/>
    <col min="6382" max="6382" width="11.7109375" customWidth="1"/>
    <col min="6383" max="6383" width="19.42578125" customWidth="1"/>
    <col min="6384" max="6384" width="8.5703125" customWidth="1"/>
    <col min="6385" max="6385" width="1.28515625" customWidth="1"/>
    <col min="6386" max="6386" width="6.7109375" customWidth="1"/>
    <col min="6387" max="6387" width="11.140625" customWidth="1"/>
    <col min="6388" max="6388" width="7.5703125" customWidth="1"/>
    <col min="6389" max="6389" width="7" customWidth="1"/>
    <col min="6390" max="6390" width="6.5703125" customWidth="1"/>
    <col min="6391" max="6391" width="9.28515625" customWidth="1"/>
    <col min="6392" max="6392" width="7.42578125" customWidth="1"/>
    <col min="6393" max="6393" width="11.140625" customWidth="1"/>
    <col min="6394" max="6394" width="14.85546875" customWidth="1"/>
    <col min="6395" max="6395" width="18.5703125" customWidth="1"/>
    <col min="6396" max="6396" width="5" customWidth="1"/>
    <col min="6397" max="6397" width="0.85546875" customWidth="1"/>
    <col min="6398" max="6398" width="1.42578125" customWidth="1"/>
    <col min="6636" max="6636" width="2.28515625" customWidth="1"/>
    <col min="6637" max="6637" width="0" hidden="1" customWidth="1"/>
    <col min="6638" max="6638" width="11.7109375" customWidth="1"/>
    <col min="6639" max="6639" width="19.42578125" customWidth="1"/>
    <col min="6640" max="6640" width="8.5703125" customWidth="1"/>
    <col min="6641" max="6641" width="1.28515625" customWidth="1"/>
    <col min="6642" max="6642" width="6.7109375" customWidth="1"/>
    <col min="6643" max="6643" width="11.140625" customWidth="1"/>
    <col min="6644" max="6644" width="7.5703125" customWidth="1"/>
    <col min="6645" max="6645" width="7" customWidth="1"/>
    <col min="6646" max="6646" width="6.5703125" customWidth="1"/>
    <col min="6647" max="6647" width="9.28515625" customWidth="1"/>
    <col min="6648" max="6648" width="7.42578125" customWidth="1"/>
    <col min="6649" max="6649" width="11.140625" customWidth="1"/>
    <col min="6650" max="6650" width="14.85546875" customWidth="1"/>
    <col min="6651" max="6651" width="18.5703125" customWidth="1"/>
    <col min="6652" max="6652" width="5" customWidth="1"/>
    <col min="6653" max="6653" width="0.85546875" customWidth="1"/>
    <col min="6654" max="6654" width="1.42578125" customWidth="1"/>
    <col min="6892" max="6892" width="2.28515625" customWidth="1"/>
    <col min="6893" max="6893" width="0" hidden="1" customWidth="1"/>
    <col min="6894" max="6894" width="11.7109375" customWidth="1"/>
    <col min="6895" max="6895" width="19.42578125" customWidth="1"/>
    <col min="6896" max="6896" width="8.5703125" customWidth="1"/>
    <col min="6897" max="6897" width="1.28515625" customWidth="1"/>
    <col min="6898" max="6898" width="6.7109375" customWidth="1"/>
    <col min="6899" max="6899" width="11.140625" customWidth="1"/>
    <col min="6900" max="6900" width="7.5703125" customWidth="1"/>
    <col min="6901" max="6901" width="7" customWidth="1"/>
    <col min="6902" max="6902" width="6.5703125" customWidth="1"/>
    <col min="6903" max="6903" width="9.28515625" customWidth="1"/>
    <col min="6904" max="6904" width="7.42578125" customWidth="1"/>
    <col min="6905" max="6905" width="11.140625" customWidth="1"/>
    <col min="6906" max="6906" width="14.85546875" customWidth="1"/>
    <col min="6907" max="6907" width="18.5703125" customWidth="1"/>
    <col min="6908" max="6908" width="5" customWidth="1"/>
    <col min="6909" max="6909" width="0.85546875" customWidth="1"/>
    <col min="6910" max="6910" width="1.42578125" customWidth="1"/>
    <col min="7148" max="7148" width="2.28515625" customWidth="1"/>
    <col min="7149" max="7149" width="0" hidden="1" customWidth="1"/>
    <col min="7150" max="7150" width="11.7109375" customWidth="1"/>
    <col min="7151" max="7151" width="19.42578125" customWidth="1"/>
    <col min="7152" max="7152" width="8.5703125" customWidth="1"/>
    <col min="7153" max="7153" width="1.28515625" customWidth="1"/>
    <col min="7154" max="7154" width="6.7109375" customWidth="1"/>
    <col min="7155" max="7155" width="11.140625" customWidth="1"/>
    <col min="7156" max="7156" width="7.5703125" customWidth="1"/>
    <col min="7157" max="7157" width="7" customWidth="1"/>
    <col min="7158" max="7158" width="6.5703125" customWidth="1"/>
    <col min="7159" max="7159" width="9.28515625" customWidth="1"/>
    <col min="7160" max="7160" width="7.42578125" customWidth="1"/>
    <col min="7161" max="7161" width="11.140625" customWidth="1"/>
    <col min="7162" max="7162" width="14.85546875" customWidth="1"/>
    <col min="7163" max="7163" width="18.5703125" customWidth="1"/>
    <col min="7164" max="7164" width="5" customWidth="1"/>
    <col min="7165" max="7165" width="0.85546875" customWidth="1"/>
    <col min="7166" max="7166" width="1.42578125" customWidth="1"/>
    <col min="7404" max="7404" width="2.28515625" customWidth="1"/>
    <col min="7405" max="7405" width="0" hidden="1" customWidth="1"/>
    <col min="7406" max="7406" width="11.7109375" customWidth="1"/>
    <col min="7407" max="7407" width="19.42578125" customWidth="1"/>
    <col min="7408" max="7408" width="8.5703125" customWidth="1"/>
    <col min="7409" max="7409" width="1.28515625" customWidth="1"/>
    <col min="7410" max="7410" width="6.7109375" customWidth="1"/>
    <col min="7411" max="7411" width="11.140625" customWidth="1"/>
    <col min="7412" max="7412" width="7.5703125" customWidth="1"/>
    <col min="7413" max="7413" width="7" customWidth="1"/>
    <col min="7414" max="7414" width="6.5703125" customWidth="1"/>
    <col min="7415" max="7415" width="9.28515625" customWidth="1"/>
    <col min="7416" max="7416" width="7.42578125" customWidth="1"/>
    <col min="7417" max="7417" width="11.140625" customWidth="1"/>
    <col min="7418" max="7418" width="14.85546875" customWidth="1"/>
    <col min="7419" max="7419" width="18.5703125" customWidth="1"/>
    <col min="7420" max="7420" width="5" customWidth="1"/>
    <col min="7421" max="7421" width="0.85546875" customWidth="1"/>
    <col min="7422" max="7422" width="1.42578125" customWidth="1"/>
    <col min="7660" max="7660" width="2.28515625" customWidth="1"/>
    <col min="7661" max="7661" width="0" hidden="1" customWidth="1"/>
    <col min="7662" max="7662" width="11.7109375" customWidth="1"/>
    <col min="7663" max="7663" width="19.42578125" customWidth="1"/>
    <col min="7664" max="7664" width="8.5703125" customWidth="1"/>
    <col min="7665" max="7665" width="1.28515625" customWidth="1"/>
    <col min="7666" max="7666" width="6.7109375" customWidth="1"/>
    <col min="7667" max="7667" width="11.140625" customWidth="1"/>
    <col min="7668" max="7668" width="7.5703125" customWidth="1"/>
    <col min="7669" max="7669" width="7" customWidth="1"/>
    <col min="7670" max="7670" width="6.5703125" customWidth="1"/>
    <col min="7671" max="7671" width="9.28515625" customWidth="1"/>
    <col min="7672" max="7672" width="7.42578125" customWidth="1"/>
    <col min="7673" max="7673" width="11.140625" customWidth="1"/>
    <col min="7674" max="7674" width="14.85546875" customWidth="1"/>
    <col min="7675" max="7675" width="18.5703125" customWidth="1"/>
    <col min="7676" max="7676" width="5" customWidth="1"/>
    <col min="7677" max="7677" width="0.85546875" customWidth="1"/>
    <col min="7678" max="7678" width="1.42578125" customWidth="1"/>
    <col min="7916" max="7916" width="2.28515625" customWidth="1"/>
    <col min="7917" max="7917" width="0" hidden="1" customWidth="1"/>
    <col min="7918" max="7918" width="11.7109375" customWidth="1"/>
    <col min="7919" max="7919" width="19.42578125" customWidth="1"/>
    <col min="7920" max="7920" width="8.5703125" customWidth="1"/>
    <col min="7921" max="7921" width="1.28515625" customWidth="1"/>
    <col min="7922" max="7922" width="6.7109375" customWidth="1"/>
    <col min="7923" max="7923" width="11.140625" customWidth="1"/>
    <col min="7924" max="7924" width="7.5703125" customWidth="1"/>
    <col min="7925" max="7925" width="7" customWidth="1"/>
    <col min="7926" max="7926" width="6.5703125" customWidth="1"/>
    <col min="7927" max="7927" width="9.28515625" customWidth="1"/>
    <col min="7928" max="7928" width="7.42578125" customWidth="1"/>
    <col min="7929" max="7929" width="11.140625" customWidth="1"/>
    <col min="7930" max="7930" width="14.85546875" customWidth="1"/>
    <col min="7931" max="7931" width="18.5703125" customWidth="1"/>
    <col min="7932" max="7932" width="5" customWidth="1"/>
    <col min="7933" max="7933" width="0.85546875" customWidth="1"/>
    <col min="7934" max="7934" width="1.42578125" customWidth="1"/>
    <col min="8172" max="8172" width="2.28515625" customWidth="1"/>
    <col min="8173" max="8173" width="0" hidden="1" customWidth="1"/>
    <col min="8174" max="8174" width="11.7109375" customWidth="1"/>
    <col min="8175" max="8175" width="19.42578125" customWidth="1"/>
    <col min="8176" max="8176" width="8.5703125" customWidth="1"/>
    <col min="8177" max="8177" width="1.28515625" customWidth="1"/>
    <col min="8178" max="8178" width="6.7109375" customWidth="1"/>
    <col min="8179" max="8179" width="11.140625" customWidth="1"/>
    <col min="8180" max="8180" width="7.5703125" customWidth="1"/>
    <col min="8181" max="8181" width="7" customWidth="1"/>
    <col min="8182" max="8182" width="6.5703125" customWidth="1"/>
    <col min="8183" max="8183" width="9.28515625" customWidth="1"/>
    <col min="8184" max="8184" width="7.42578125" customWidth="1"/>
    <col min="8185" max="8185" width="11.140625" customWidth="1"/>
    <col min="8186" max="8186" width="14.85546875" customWidth="1"/>
    <col min="8187" max="8187" width="18.5703125" customWidth="1"/>
    <col min="8188" max="8188" width="5" customWidth="1"/>
    <col min="8189" max="8189" width="0.85546875" customWidth="1"/>
    <col min="8190" max="8190" width="1.42578125" customWidth="1"/>
    <col min="8428" max="8428" width="2.28515625" customWidth="1"/>
    <col min="8429" max="8429" width="0" hidden="1" customWidth="1"/>
    <col min="8430" max="8430" width="11.7109375" customWidth="1"/>
    <col min="8431" max="8431" width="19.42578125" customWidth="1"/>
    <col min="8432" max="8432" width="8.5703125" customWidth="1"/>
    <col min="8433" max="8433" width="1.28515625" customWidth="1"/>
    <col min="8434" max="8434" width="6.7109375" customWidth="1"/>
    <col min="8435" max="8435" width="11.140625" customWidth="1"/>
    <col min="8436" max="8436" width="7.5703125" customWidth="1"/>
    <col min="8437" max="8437" width="7" customWidth="1"/>
    <col min="8438" max="8438" width="6.5703125" customWidth="1"/>
    <col min="8439" max="8439" width="9.28515625" customWidth="1"/>
    <col min="8440" max="8440" width="7.42578125" customWidth="1"/>
    <col min="8441" max="8441" width="11.140625" customWidth="1"/>
    <col min="8442" max="8442" width="14.85546875" customWidth="1"/>
    <col min="8443" max="8443" width="18.5703125" customWidth="1"/>
    <col min="8444" max="8444" width="5" customWidth="1"/>
    <col min="8445" max="8445" width="0.85546875" customWidth="1"/>
    <col min="8446" max="8446" width="1.42578125" customWidth="1"/>
    <col min="8684" max="8684" width="2.28515625" customWidth="1"/>
    <col min="8685" max="8685" width="0" hidden="1" customWidth="1"/>
    <col min="8686" max="8686" width="11.7109375" customWidth="1"/>
    <col min="8687" max="8687" width="19.42578125" customWidth="1"/>
    <col min="8688" max="8688" width="8.5703125" customWidth="1"/>
    <col min="8689" max="8689" width="1.28515625" customWidth="1"/>
    <col min="8690" max="8690" width="6.7109375" customWidth="1"/>
    <col min="8691" max="8691" width="11.140625" customWidth="1"/>
    <col min="8692" max="8692" width="7.5703125" customWidth="1"/>
    <col min="8693" max="8693" width="7" customWidth="1"/>
    <col min="8694" max="8694" width="6.5703125" customWidth="1"/>
    <col min="8695" max="8695" width="9.28515625" customWidth="1"/>
    <col min="8696" max="8696" width="7.42578125" customWidth="1"/>
    <col min="8697" max="8697" width="11.140625" customWidth="1"/>
    <col min="8698" max="8698" width="14.85546875" customWidth="1"/>
    <col min="8699" max="8699" width="18.5703125" customWidth="1"/>
    <col min="8700" max="8700" width="5" customWidth="1"/>
    <col min="8701" max="8701" width="0.85546875" customWidth="1"/>
    <col min="8702" max="8702" width="1.42578125" customWidth="1"/>
    <col min="8940" max="8940" width="2.28515625" customWidth="1"/>
    <col min="8941" max="8941" width="0" hidden="1" customWidth="1"/>
    <col min="8942" max="8942" width="11.7109375" customWidth="1"/>
    <col min="8943" max="8943" width="19.42578125" customWidth="1"/>
    <col min="8944" max="8944" width="8.5703125" customWidth="1"/>
    <col min="8945" max="8945" width="1.28515625" customWidth="1"/>
    <col min="8946" max="8946" width="6.7109375" customWidth="1"/>
    <col min="8947" max="8947" width="11.140625" customWidth="1"/>
    <col min="8948" max="8948" width="7.5703125" customWidth="1"/>
    <col min="8949" max="8949" width="7" customWidth="1"/>
    <col min="8950" max="8950" width="6.5703125" customWidth="1"/>
    <col min="8951" max="8951" width="9.28515625" customWidth="1"/>
    <col min="8952" max="8952" width="7.42578125" customWidth="1"/>
    <col min="8953" max="8953" width="11.140625" customWidth="1"/>
    <col min="8954" max="8954" width="14.85546875" customWidth="1"/>
    <col min="8955" max="8955" width="18.5703125" customWidth="1"/>
    <col min="8956" max="8956" width="5" customWidth="1"/>
    <col min="8957" max="8957" width="0.85546875" customWidth="1"/>
    <col min="8958" max="8958" width="1.42578125" customWidth="1"/>
    <col min="9196" max="9196" width="2.28515625" customWidth="1"/>
    <col min="9197" max="9197" width="0" hidden="1" customWidth="1"/>
    <col min="9198" max="9198" width="11.7109375" customWidth="1"/>
    <col min="9199" max="9199" width="19.42578125" customWidth="1"/>
    <col min="9200" max="9200" width="8.5703125" customWidth="1"/>
    <col min="9201" max="9201" width="1.28515625" customWidth="1"/>
    <col min="9202" max="9202" width="6.7109375" customWidth="1"/>
    <col min="9203" max="9203" width="11.140625" customWidth="1"/>
    <col min="9204" max="9204" width="7.5703125" customWidth="1"/>
    <col min="9205" max="9205" width="7" customWidth="1"/>
    <col min="9206" max="9206" width="6.5703125" customWidth="1"/>
    <col min="9207" max="9207" width="9.28515625" customWidth="1"/>
    <col min="9208" max="9208" width="7.42578125" customWidth="1"/>
    <col min="9209" max="9209" width="11.140625" customWidth="1"/>
    <col min="9210" max="9210" width="14.85546875" customWidth="1"/>
    <col min="9211" max="9211" width="18.5703125" customWidth="1"/>
    <col min="9212" max="9212" width="5" customWidth="1"/>
    <col min="9213" max="9213" width="0.85546875" customWidth="1"/>
    <col min="9214" max="9214" width="1.42578125" customWidth="1"/>
    <col min="9452" max="9452" width="2.28515625" customWidth="1"/>
    <col min="9453" max="9453" width="0" hidden="1" customWidth="1"/>
    <col min="9454" max="9454" width="11.7109375" customWidth="1"/>
    <col min="9455" max="9455" width="19.42578125" customWidth="1"/>
    <col min="9456" max="9456" width="8.5703125" customWidth="1"/>
    <col min="9457" max="9457" width="1.28515625" customWidth="1"/>
    <col min="9458" max="9458" width="6.7109375" customWidth="1"/>
    <col min="9459" max="9459" width="11.140625" customWidth="1"/>
    <col min="9460" max="9460" width="7.5703125" customWidth="1"/>
    <col min="9461" max="9461" width="7" customWidth="1"/>
    <col min="9462" max="9462" width="6.5703125" customWidth="1"/>
    <col min="9463" max="9463" width="9.28515625" customWidth="1"/>
    <col min="9464" max="9464" width="7.42578125" customWidth="1"/>
    <col min="9465" max="9465" width="11.140625" customWidth="1"/>
    <col min="9466" max="9466" width="14.85546875" customWidth="1"/>
    <col min="9467" max="9467" width="18.5703125" customWidth="1"/>
    <col min="9468" max="9468" width="5" customWidth="1"/>
    <col min="9469" max="9469" width="0.85546875" customWidth="1"/>
    <col min="9470" max="9470" width="1.42578125" customWidth="1"/>
    <col min="9708" max="9708" width="2.28515625" customWidth="1"/>
    <col min="9709" max="9709" width="0" hidden="1" customWidth="1"/>
    <col min="9710" max="9710" width="11.7109375" customWidth="1"/>
    <col min="9711" max="9711" width="19.42578125" customWidth="1"/>
    <col min="9712" max="9712" width="8.5703125" customWidth="1"/>
    <col min="9713" max="9713" width="1.28515625" customWidth="1"/>
    <col min="9714" max="9714" width="6.7109375" customWidth="1"/>
    <col min="9715" max="9715" width="11.140625" customWidth="1"/>
    <col min="9716" max="9716" width="7.5703125" customWidth="1"/>
    <col min="9717" max="9717" width="7" customWidth="1"/>
    <col min="9718" max="9718" width="6.5703125" customWidth="1"/>
    <col min="9719" max="9719" width="9.28515625" customWidth="1"/>
    <col min="9720" max="9720" width="7.42578125" customWidth="1"/>
    <col min="9721" max="9721" width="11.140625" customWidth="1"/>
    <col min="9722" max="9722" width="14.85546875" customWidth="1"/>
    <col min="9723" max="9723" width="18.5703125" customWidth="1"/>
    <col min="9724" max="9724" width="5" customWidth="1"/>
    <col min="9725" max="9725" width="0.85546875" customWidth="1"/>
    <col min="9726" max="9726" width="1.42578125" customWidth="1"/>
    <col min="9964" max="9964" width="2.28515625" customWidth="1"/>
    <col min="9965" max="9965" width="0" hidden="1" customWidth="1"/>
    <col min="9966" max="9966" width="11.7109375" customWidth="1"/>
    <col min="9967" max="9967" width="19.42578125" customWidth="1"/>
    <col min="9968" max="9968" width="8.5703125" customWidth="1"/>
    <col min="9969" max="9969" width="1.28515625" customWidth="1"/>
    <col min="9970" max="9970" width="6.7109375" customWidth="1"/>
    <col min="9971" max="9971" width="11.140625" customWidth="1"/>
    <col min="9972" max="9972" width="7.5703125" customWidth="1"/>
    <col min="9973" max="9973" width="7" customWidth="1"/>
    <col min="9974" max="9974" width="6.5703125" customWidth="1"/>
    <col min="9975" max="9975" width="9.28515625" customWidth="1"/>
    <col min="9976" max="9976" width="7.42578125" customWidth="1"/>
    <col min="9977" max="9977" width="11.140625" customWidth="1"/>
    <col min="9978" max="9978" width="14.85546875" customWidth="1"/>
    <col min="9979" max="9979" width="18.5703125" customWidth="1"/>
    <col min="9980" max="9980" width="5" customWidth="1"/>
    <col min="9981" max="9981" width="0.85546875" customWidth="1"/>
    <col min="9982" max="9982" width="1.42578125" customWidth="1"/>
    <col min="10220" max="10220" width="2.28515625" customWidth="1"/>
    <col min="10221" max="10221" width="0" hidden="1" customWidth="1"/>
    <col min="10222" max="10222" width="11.7109375" customWidth="1"/>
    <col min="10223" max="10223" width="19.42578125" customWidth="1"/>
    <col min="10224" max="10224" width="8.5703125" customWidth="1"/>
    <col min="10225" max="10225" width="1.28515625" customWidth="1"/>
    <col min="10226" max="10226" width="6.7109375" customWidth="1"/>
    <col min="10227" max="10227" width="11.140625" customWidth="1"/>
    <col min="10228" max="10228" width="7.5703125" customWidth="1"/>
    <col min="10229" max="10229" width="7" customWidth="1"/>
    <col min="10230" max="10230" width="6.5703125" customWidth="1"/>
    <col min="10231" max="10231" width="9.28515625" customWidth="1"/>
    <col min="10232" max="10232" width="7.42578125" customWidth="1"/>
    <col min="10233" max="10233" width="11.140625" customWidth="1"/>
    <col min="10234" max="10234" width="14.85546875" customWidth="1"/>
    <col min="10235" max="10235" width="18.5703125" customWidth="1"/>
    <col min="10236" max="10236" width="5" customWidth="1"/>
    <col min="10237" max="10237" width="0.85546875" customWidth="1"/>
    <col min="10238" max="10238" width="1.42578125" customWidth="1"/>
    <col min="10476" max="10476" width="2.28515625" customWidth="1"/>
    <col min="10477" max="10477" width="0" hidden="1" customWidth="1"/>
    <col min="10478" max="10478" width="11.7109375" customWidth="1"/>
    <col min="10479" max="10479" width="19.42578125" customWidth="1"/>
    <col min="10480" max="10480" width="8.5703125" customWidth="1"/>
    <col min="10481" max="10481" width="1.28515625" customWidth="1"/>
    <col min="10482" max="10482" width="6.7109375" customWidth="1"/>
    <col min="10483" max="10483" width="11.140625" customWidth="1"/>
    <col min="10484" max="10484" width="7.5703125" customWidth="1"/>
    <col min="10485" max="10485" width="7" customWidth="1"/>
    <col min="10486" max="10486" width="6.5703125" customWidth="1"/>
    <col min="10487" max="10487" width="9.28515625" customWidth="1"/>
    <col min="10488" max="10488" width="7.42578125" customWidth="1"/>
    <col min="10489" max="10489" width="11.140625" customWidth="1"/>
    <col min="10490" max="10490" width="14.85546875" customWidth="1"/>
    <col min="10491" max="10491" width="18.5703125" customWidth="1"/>
    <col min="10492" max="10492" width="5" customWidth="1"/>
    <col min="10493" max="10493" width="0.85546875" customWidth="1"/>
    <col min="10494" max="10494" width="1.42578125" customWidth="1"/>
    <col min="10732" max="10732" width="2.28515625" customWidth="1"/>
    <col min="10733" max="10733" width="0" hidden="1" customWidth="1"/>
    <col min="10734" max="10734" width="11.7109375" customWidth="1"/>
    <col min="10735" max="10735" width="19.42578125" customWidth="1"/>
    <col min="10736" max="10736" width="8.5703125" customWidth="1"/>
    <col min="10737" max="10737" width="1.28515625" customWidth="1"/>
    <col min="10738" max="10738" width="6.7109375" customWidth="1"/>
    <col min="10739" max="10739" width="11.140625" customWidth="1"/>
    <col min="10740" max="10740" width="7.5703125" customWidth="1"/>
    <col min="10741" max="10741" width="7" customWidth="1"/>
    <col min="10742" max="10742" width="6.5703125" customWidth="1"/>
    <col min="10743" max="10743" width="9.28515625" customWidth="1"/>
    <col min="10744" max="10744" width="7.42578125" customWidth="1"/>
    <col min="10745" max="10745" width="11.140625" customWidth="1"/>
    <col min="10746" max="10746" width="14.85546875" customWidth="1"/>
    <col min="10747" max="10747" width="18.5703125" customWidth="1"/>
    <col min="10748" max="10748" width="5" customWidth="1"/>
    <col min="10749" max="10749" width="0.85546875" customWidth="1"/>
    <col min="10750" max="10750" width="1.42578125" customWidth="1"/>
    <col min="10988" max="10988" width="2.28515625" customWidth="1"/>
    <col min="10989" max="10989" width="0" hidden="1" customWidth="1"/>
    <col min="10990" max="10990" width="11.7109375" customWidth="1"/>
    <col min="10991" max="10991" width="19.42578125" customWidth="1"/>
    <col min="10992" max="10992" width="8.5703125" customWidth="1"/>
    <col min="10993" max="10993" width="1.28515625" customWidth="1"/>
    <col min="10994" max="10994" width="6.7109375" customWidth="1"/>
    <col min="10995" max="10995" width="11.140625" customWidth="1"/>
    <col min="10996" max="10996" width="7.5703125" customWidth="1"/>
    <col min="10997" max="10997" width="7" customWidth="1"/>
    <col min="10998" max="10998" width="6.5703125" customWidth="1"/>
    <col min="10999" max="10999" width="9.28515625" customWidth="1"/>
    <col min="11000" max="11000" width="7.42578125" customWidth="1"/>
    <col min="11001" max="11001" width="11.140625" customWidth="1"/>
    <col min="11002" max="11002" width="14.85546875" customWidth="1"/>
    <col min="11003" max="11003" width="18.5703125" customWidth="1"/>
    <col min="11004" max="11004" width="5" customWidth="1"/>
    <col min="11005" max="11005" width="0.85546875" customWidth="1"/>
    <col min="11006" max="11006" width="1.42578125" customWidth="1"/>
    <col min="11244" max="11244" width="2.28515625" customWidth="1"/>
    <col min="11245" max="11245" width="0" hidden="1" customWidth="1"/>
    <col min="11246" max="11246" width="11.7109375" customWidth="1"/>
    <col min="11247" max="11247" width="19.42578125" customWidth="1"/>
    <col min="11248" max="11248" width="8.5703125" customWidth="1"/>
    <col min="11249" max="11249" width="1.28515625" customWidth="1"/>
    <col min="11250" max="11250" width="6.7109375" customWidth="1"/>
    <col min="11251" max="11251" width="11.140625" customWidth="1"/>
    <col min="11252" max="11252" width="7.5703125" customWidth="1"/>
    <col min="11253" max="11253" width="7" customWidth="1"/>
    <col min="11254" max="11254" width="6.5703125" customWidth="1"/>
    <col min="11255" max="11255" width="9.28515625" customWidth="1"/>
    <col min="11256" max="11256" width="7.42578125" customWidth="1"/>
    <col min="11257" max="11257" width="11.140625" customWidth="1"/>
    <col min="11258" max="11258" width="14.85546875" customWidth="1"/>
    <col min="11259" max="11259" width="18.5703125" customWidth="1"/>
    <col min="11260" max="11260" width="5" customWidth="1"/>
    <col min="11261" max="11261" width="0.85546875" customWidth="1"/>
    <col min="11262" max="11262" width="1.42578125" customWidth="1"/>
    <col min="11500" max="11500" width="2.28515625" customWidth="1"/>
    <col min="11501" max="11501" width="0" hidden="1" customWidth="1"/>
    <col min="11502" max="11502" width="11.7109375" customWidth="1"/>
    <col min="11503" max="11503" width="19.42578125" customWidth="1"/>
    <col min="11504" max="11504" width="8.5703125" customWidth="1"/>
    <col min="11505" max="11505" width="1.28515625" customWidth="1"/>
    <col min="11506" max="11506" width="6.7109375" customWidth="1"/>
    <col min="11507" max="11507" width="11.140625" customWidth="1"/>
    <col min="11508" max="11508" width="7.5703125" customWidth="1"/>
    <col min="11509" max="11509" width="7" customWidth="1"/>
    <col min="11510" max="11510" width="6.5703125" customWidth="1"/>
    <col min="11511" max="11511" width="9.28515625" customWidth="1"/>
    <col min="11512" max="11512" width="7.42578125" customWidth="1"/>
    <col min="11513" max="11513" width="11.140625" customWidth="1"/>
    <col min="11514" max="11514" width="14.85546875" customWidth="1"/>
    <col min="11515" max="11515" width="18.5703125" customWidth="1"/>
    <col min="11516" max="11516" width="5" customWidth="1"/>
    <col min="11517" max="11517" width="0.85546875" customWidth="1"/>
    <col min="11518" max="11518" width="1.42578125" customWidth="1"/>
    <col min="11756" max="11756" width="2.28515625" customWidth="1"/>
    <col min="11757" max="11757" width="0" hidden="1" customWidth="1"/>
    <col min="11758" max="11758" width="11.7109375" customWidth="1"/>
    <col min="11759" max="11759" width="19.42578125" customWidth="1"/>
    <col min="11760" max="11760" width="8.5703125" customWidth="1"/>
    <col min="11761" max="11761" width="1.28515625" customWidth="1"/>
    <col min="11762" max="11762" width="6.7109375" customWidth="1"/>
    <col min="11763" max="11763" width="11.140625" customWidth="1"/>
    <col min="11764" max="11764" width="7.5703125" customWidth="1"/>
    <col min="11765" max="11765" width="7" customWidth="1"/>
    <col min="11766" max="11766" width="6.5703125" customWidth="1"/>
    <col min="11767" max="11767" width="9.28515625" customWidth="1"/>
    <col min="11768" max="11768" width="7.42578125" customWidth="1"/>
    <col min="11769" max="11769" width="11.140625" customWidth="1"/>
    <col min="11770" max="11770" width="14.85546875" customWidth="1"/>
    <col min="11771" max="11771" width="18.5703125" customWidth="1"/>
    <col min="11772" max="11772" width="5" customWidth="1"/>
    <col min="11773" max="11773" width="0.85546875" customWidth="1"/>
    <col min="11774" max="11774" width="1.42578125" customWidth="1"/>
    <col min="12012" max="12012" width="2.28515625" customWidth="1"/>
    <col min="12013" max="12013" width="0" hidden="1" customWidth="1"/>
    <col min="12014" max="12014" width="11.7109375" customWidth="1"/>
    <col min="12015" max="12015" width="19.42578125" customWidth="1"/>
    <col min="12016" max="12016" width="8.5703125" customWidth="1"/>
    <col min="12017" max="12017" width="1.28515625" customWidth="1"/>
    <col min="12018" max="12018" width="6.7109375" customWidth="1"/>
    <col min="12019" max="12019" width="11.140625" customWidth="1"/>
    <col min="12020" max="12020" width="7.5703125" customWidth="1"/>
    <col min="12021" max="12021" width="7" customWidth="1"/>
    <col min="12022" max="12022" width="6.5703125" customWidth="1"/>
    <col min="12023" max="12023" width="9.28515625" customWidth="1"/>
    <col min="12024" max="12024" width="7.42578125" customWidth="1"/>
    <col min="12025" max="12025" width="11.140625" customWidth="1"/>
    <col min="12026" max="12026" width="14.85546875" customWidth="1"/>
    <col min="12027" max="12027" width="18.5703125" customWidth="1"/>
    <col min="12028" max="12028" width="5" customWidth="1"/>
    <col min="12029" max="12029" width="0.85546875" customWidth="1"/>
    <col min="12030" max="12030" width="1.42578125" customWidth="1"/>
    <col min="12268" max="12268" width="2.28515625" customWidth="1"/>
    <col min="12269" max="12269" width="0" hidden="1" customWidth="1"/>
    <col min="12270" max="12270" width="11.7109375" customWidth="1"/>
    <col min="12271" max="12271" width="19.42578125" customWidth="1"/>
    <col min="12272" max="12272" width="8.5703125" customWidth="1"/>
    <col min="12273" max="12273" width="1.28515625" customWidth="1"/>
    <col min="12274" max="12274" width="6.7109375" customWidth="1"/>
    <col min="12275" max="12275" width="11.140625" customWidth="1"/>
    <col min="12276" max="12276" width="7.5703125" customWidth="1"/>
    <col min="12277" max="12277" width="7" customWidth="1"/>
    <col min="12278" max="12278" width="6.5703125" customWidth="1"/>
    <col min="12279" max="12279" width="9.28515625" customWidth="1"/>
    <col min="12280" max="12280" width="7.42578125" customWidth="1"/>
    <col min="12281" max="12281" width="11.140625" customWidth="1"/>
    <col min="12282" max="12282" width="14.85546875" customWidth="1"/>
    <col min="12283" max="12283" width="18.5703125" customWidth="1"/>
    <col min="12284" max="12284" width="5" customWidth="1"/>
    <col min="12285" max="12285" width="0.85546875" customWidth="1"/>
    <col min="12286" max="12286" width="1.42578125" customWidth="1"/>
    <col min="12524" max="12524" width="2.28515625" customWidth="1"/>
    <col min="12525" max="12525" width="0" hidden="1" customWidth="1"/>
    <col min="12526" max="12526" width="11.7109375" customWidth="1"/>
    <col min="12527" max="12527" width="19.42578125" customWidth="1"/>
    <col min="12528" max="12528" width="8.5703125" customWidth="1"/>
    <col min="12529" max="12529" width="1.28515625" customWidth="1"/>
    <col min="12530" max="12530" width="6.7109375" customWidth="1"/>
    <col min="12531" max="12531" width="11.140625" customWidth="1"/>
    <col min="12532" max="12532" width="7.5703125" customWidth="1"/>
    <col min="12533" max="12533" width="7" customWidth="1"/>
    <col min="12534" max="12534" width="6.5703125" customWidth="1"/>
    <col min="12535" max="12535" width="9.28515625" customWidth="1"/>
    <col min="12536" max="12536" width="7.42578125" customWidth="1"/>
    <col min="12537" max="12537" width="11.140625" customWidth="1"/>
    <col min="12538" max="12538" width="14.85546875" customWidth="1"/>
    <col min="12539" max="12539" width="18.5703125" customWidth="1"/>
    <col min="12540" max="12540" width="5" customWidth="1"/>
    <col min="12541" max="12541" width="0.85546875" customWidth="1"/>
    <col min="12542" max="12542" width="1.42578125" customWidth="1"/>
    <col min="12780" max="12780" width="2.28515625" customWidth="1"/>
    <col min="12781" max="12781" width="0" hidden="1" customWidth="1"/>
    <col min="12782" max="12782" width="11.7109375" customWidth="1"/>
    <col min="12783" max="12783" width="19.42578125" customWidth="1"/>
    <col min="12784" max="12784" width="8.5703125" customWidth="1"/>
    <col min="12785" max="12785" width="1.28515625" customWidth="1"/>
    <col min="12786" max="12786" width="6.7109375" customWidth="1"/>
    <col min="12787" max="12787" width="11.140625" customWidth="1"/>
    <col min="12788" max="12788" width="7.5703125" customWidth="1"/>
    <col min="12789" max="12789" width="7" customWidth="1"/>
    <col min="12790" max="12790" width="6.5703125" customWidth="1"/>
    <col min="12791" max="12791" width="9.28515625" customWidth="1"/>
    <col min="12792" max="12792" width="7.42578125" customWidth="1"/>
    <col min="12793" max="12793" width="11.140625" customWidth="1"/>
    <col min="12794" max="12794" width="14.85546875" customWidth="1"/>
    <col min="12795" max="12795" width="18.5703125" customWidth="1"/>
    <col min="12796" max="12796" width="5" customWidth="1"/>
    <col min="12797" max="12797" width="0.85546875" customWidth="1"/>
    <col min="12798" max="12798" width="1.42578125" customWidth="1"/>
    <col min="13036" max="13036" width="2.28515625" customWidth="1"/>
    <col min="13037" max="13037" width="0" hidden="1" customWidth="1"/>
    <col min="13038" max="13038" width="11.7109375" customWidth="1"/>
    <col min="13039" max="13039" width="19.42578125" customWidth="1"/>
    <col min="13040" max="13040" width="8.5703125" customWidth="1"/>
    <col min="13041" max="13041" width="1.28515625" customWidth="1"/>
    <col min="13042" max="13042" width="6.7109375" customWidth="1"/>
    <col min="13043" max="13043" width="11.140625" customWidth="1"/>
    <col min="13044" max="13044" width="7.5703125" customWidth="1"/>
    <col min="13045" max="13045" width="7" customWidth="1"/>
    <col min="13046" max="13046" width="6.5703125" customWidth="1"/>
    <col min="13047" max="13047" width="9.28515625" customWidth="1"/>
    <col min="13048" max="13048" width="7.42578125" customWidth="1"/>
    <col min="13049" max="13049" width="11.140625" customWidth="1"/>
    <col min="13050" max="13050" width="14.85546875" customWidth="1"/>
    <col min="13051" max="13051" width="18.5703125" customWidth="1"/>
    <col min="13052" max="13052" width="5" customWidth="1"/>
    <col min="13053" max="13053" width="0.85546875" customWidth="1"/>
    <col min="13054" max="13054" width="1.42578125" customWidth="1"/>
    <col min="13292" max="13292" width="2.28515625" customWidth="1"/>
    <col min="13293" max="13293" width="0" hidden="1" customWidth="1"/>
    <col min="13294" max="13294" width="11.7109375" customWidth="1"/>
    <col min="13295" max="13295" width="19.42578125" customWidth="1"/>
    <col min="13296" max="13296" width="8.5703125" customWidth="1"/>
    <col min="13297" max="13297" width="1.28515625" customWidth="1"/>
    <col min="13298" max="13298" width="6.7109375" customWidth="1"/>
    <col min="13299" max="13299" width="11.140625" customWidth="1"/>
    <col min="13300" max="13300" width="7.5703125" customWidth="1"/>
    <col min="13301" max="13301" width="7" customWidth="1"/>
    <col min="13302" max="13302" width="6.5703125" customWidth="1"/>
    <col min="13303" max="13303" width="9.28515625" customWidth="1"/>
    <col min="13304" max="13304" width="7.42578125" customWidth="1"/>
    <col min="13305" max="13305" width="11.140625" customWidth="1"/>
    <col min="13306" max="13306" width="14.85546875" customWidth="1"/>
    <col min="13307" max="13307" width="18.5703125" customWidth="1"/>
    <col min="13308" max="13308" width="5" customWidth="1"/>
    <col min="13309" max="13309" width="0.85546875" customWidth="1"/>
    <col min="13310" max="13310" width="1.42578125" customWidth="1"/>
    <col min="13548" max="13548" width="2.28515625" customWidth="1"/>
    <col min="13549" max="13549" width="0" hidden="1" customWidth="1"/>
    <col min="13550" max="13550" width="11.7109375" customWidth="1"/>
    <col min="13551" max="13551" width="19.42578125" customWidth="1"/>
    <col min="13552" max="13552" width="8.5703125" customWidth="1"/>
    <col min="13553" max="13553" width="1.28515625" customWidth="1"/>
    <col min="13554" max="13554" width="6.7109375" customWidth="1"/>
    <col min="13555" max="13555" width="11.140625" customWidth="1"/>
    <col min="13556" max="13556" width="7.5703125" customWidth="1"/>
    <col min="13557" max="13557" width="7" customWidth="1"/>
    <col min="13558" max="13558" width="6.5703125" customWidth="1"/>
    <col min="13559" max="13559" width="9.28515625" customWidth="1"/>
    <col min="13560" max="13560" width="7.42578125" customWidth="1"/>
    <col min="13561" max="13561" width="11.140625" customWidth="1"/>
    <col min="13562" max="13562" width="14.85546875" customWidth="1"/>
    <col min="13563" max="13563" width="18.5703125" customWidth="1"/>
    <col min="13564" max="13564" width="5" customWidth="1"/>
    <col min="13565" max="13565" width="0.85546875" customWidth="1"/>
    <col min="13566" max="13566" width="1.42578125" customWidth="1"/>
    <col min="13804" max="13804" width="2.28515625" customWidth="1"/>
    <col min="13805" max="13805" width="0" hidden="1" customWidth="1"/>
    <col min="13806" max="13806" width="11.7109375" customWidth="1"/>
    <col min="13807" max="13807" width="19.42578125" customWidth="1"/>
    <col min="13808" max="13808" width="8.5703125" customWidth="1"/>
    <col min="13809" max="13809" width="1.28515625" customWidth="1"/>
    <col min="13810" max="13810" width="6.7109375" customWidth="1"/>
    <col min="13811" max="13811" width="11.140625" customWidth="1"/>
    <col min="13812" max="13812" width="7.5703125" customWidth="1"/>
    <col min="13813" max="13813" width="7" customWidth="1"/>
    <col min="13814" max="13814" width="6.5703125" customWidth="1"/>
    <col min="13815" max="13815" width="9.28515625" customWidth="1"/>
    <col min="13816" max="13816" width="7.42578125" customWidth="1"/>
    <col min="13817" max="13817" width="11.140625" customWidth="1"/>
    <col min="13818" max="13818" width="14.85546875" customWidth="1"/>
    <col min="13819" max="13819" width="18.5703125" customWidth="1"/>
    <col min="13820" max="13820" width="5" customWidth="1"/>
    <col min="13821" max="13821" width="0.85546875" customWidth="1"/>
    <col min="13822" max="13822" width="1.42578125" customWidth="1"/>
    <col min="14060" max="14060" width="2.28515625" customWidth="1"/>
    <col min="14061" max="14061" width="0" hidden="1" customWidth="1"/>
    <col min="14062" max="14062" width="11.7109375" customWidth="1"/>
    <col min="14063" max="14063" width="19.42578125" customWidth="1"/>
    <col min="14064" max="14064" width="8.5703125" customWidth="1"/>
    <col min="14065" max="14065" width="1.28515625" customWidth="1"/>
    <col min="14066" max="14066" width="6.7109375" customWidth="1"/>
    <col min="14067" max="14067" width="11.140625" customWidth="1"/>
    <col min="14068" max="14068" width="7.5703125" customWidth="1"/>
    <col min="14069" max="14069" width="7" customWidth="1"/>
    <col min="14070" max="14070" width="6.5703125" customWidth="1"/>
    <col min="14071" max="14071" width="9.28515625" customWidth="1"/>
    <col min="14072" max="14072" width="7.42578125" customWidth="1"/>
    <col min="14073" max="14073" width="11.140625" customWidth="1"/>
    <col min="14074" max="14074" width="14.85546875" customWidth="1"/>
    <col min="14075" max="14075" width="18.5703125" customWidth="1"/>
    <col min="14076" max="14076" width="5" customWidth="1"/>
    <col min="14077" max="14077" width="0.85546875" customWidth="1"/>
    <col min="14078" max="14078" width="1.42578125" customWidth="1"/>
    <col min="14316" max="14316" width="2.28515625" customWidth="1"/>
    <col min="14317" max="14317" width="0" hidden="1" customWidth="1"/>
    <col min="14318" max="14318" width="11.7109375" customWidth="1"/>
    <col min="14319" max="14319" width="19.42578125" customWidth="1"/>
    <col min="14320" max="14320" width="8.5703125" customWidth="1"/>
    <col min="14321" max="14321" width="1.28515625" customWidth="1"/>
    <col min="14322" max="14322" width="6.7109375" customWidth="1"/>
    <col min="14323" max="14323" width="11.140625" customWidth="1"/>
    <col min="14324" max="14324" width="7.5703125" customWidth="1"/>
    <col min="14325" max="14325" width="7" customWidth="1"/>
    <col min="14326" max="14326" width="6.5703125" customWidth="1"/>
    <col min="14327" max="14327" width="9.28515625" customWidth="1"/>
    <col min="14328" max="14328" width="7.42578125" customWidth="1"/>
    <col min="14329" max="14329" width="11.140625" customWidth="1"/>
    <col min="14330" max="14330" width="14.85546875" customWidth="1"/>
    <col min="14331" max="14331" width="18.5703125" customWidth="1"/>
    <col min="14332" max="14332" width="5" customWidth="1"/>
    <col min="14333" max="14333" width="0.85546875" customWidth="1"/>
    <col min="14334" max="14334" width="1.42578125" customWidth="1"/>
    <col min="14572" max="14572" width="2.28515625" customWidth="1"/>
    <col min="14573" max="14573" width="0" hidden="1" customWidth="1"/>
    <col min="14574" max="14574" width="11.7109375" customWidth="1"/>
    <col min="14575" max="14575" width="19.42578125" customWidth="1"/>
    <col min="14576" max="14576" width="8.5703125" customWidth="1"/>
    <col min="14577" max="14577" width="1.28515625" customWidth="1"/>
    <col min="14578" max="14578" width="6.7109375" customWidth="1"/>
    <col min="14579" max="14579" width="11.140625" customWidth="1"/>
    <col min="14580" max="14580" width="7.5703125" customWidth="1"/>
    <col min="14581" max="14581" width="7" customWidth="1"/>
    <col min="14582" max="14582" width="6.5703125" customWidth="1"/>
    <col min="14583" max="14583" width="9.28515625" customWidth="1"/>
    <col min="14584" max="14584" width="7.42578125" customWidth="1"/>
    <col min="14585" max="14585" width="11.140625" customWidth="1"/>
    <col min="14586" max="14586" width="14.85546875" customWidth="1"/>
    <col min="14587" max="14587" width="18.5703125" customWidth="1"/>
    <col min="14588" max="14588" width="5" customWidth="1"/>
    <col min="14589" max="14589" width="0.85546875" customWidth="1"/>
    <col min="14590" max="14590" width="1.42578125" customWidth="1"/>
    <col min="14828" max="14828" width="2.28515625" customWidth="1"/>
    <col min="14829" max="14829" width="0" hidden="1" customWidth="1"/>
    <col min="14830" max="14830" width="11.7109375" customWidth="1"/>
    <col min="14831" max="14831" width="19.42578125" customWidth="1"/>
    <col min="14832" max="14832" width="8.5703125" customWidth="1"/>
    <col min="14833" max="14833" width="1.28515625" customWidth="1"/>
    <col min="14834" max="14834" width="6.7109375" customWidth="1"/>
    <col min="14835" max="14835" width="11.140625" customWidth="1"/>
    <col min="14836" max="14836" width="7.5703125" customWidth="1"/>
    <col min="14837" max="14837" width="7" customWidth="1"/>
    <col min="14838" max="14838" width="6.5703125" customWidth="1"/>
    <col min="14839" max="14839" width="9.28515625" customWidth="1"/>
    <col min="14840" max="14840" width="7.42578125" customWidth="1"/>
    <col min="14841" max="14841" width="11.140625" customWidth="1"/>
    <col min="14842" max="14842" width="14.85546875" customWidth="1"/>
    <col min="14843" max="14843" width="18.5703125" customWidth="1"/>
    <col min="14844" max="14844" width="5" customWidth="1"/>
    <col min="14845" max="14845" width="0.85546875" customWidth="1"/>
    <col min="14846" max="14846" width="1.42578125" customWidth="1"/>
    <col min="15084" max="15084" width="2.28515625" customWidth="1"/>
    <col min="15085" max="15085" width="0" hidden="1" customWidth="1"/>
    <col min="15086" max="15086" width="11.7109375" customWidth="1"/>
    <col min="15087" max="15087" width="19.42578125" customWidth="1"/>
    <col min="15088" max="15088" width="8.5703125" customWidth="1"/>
    <col min="15089" max="15089" width="1.28515625" customWidth="1"/>
    <col min="15090" max="15090" width="6.7109375" customWidth="1"/>
    <col min="15091" max="15091" width="11.140625" customWidth="1"/>
    <col min="15092" max="15092" width="7.5703125" customWidth="1"/>
    <col min="15093" max="15093" width="7" customWidth="1"/>
    <col min="15094" max="15094" width="6.5703125" customWidth="1"/>
    <col min="15095" max="15095" width="9.28515625" customWidth="1"/>
    <col min="15096" max="15096" width="7.42578125" customWidth="1"/>
    <col min="15097" max="15097" width="11.140625" customWidth="1"/>
    <col min="15098" max="15098" width="14.85546875" customWidth="1"/>
    <col min="15099" max="15099" width="18.5703125" customWidth="1"/>
    <col min="15100" max="15100" width="5" customWidth="1"/>
    <col min="15101" max="15101" width="0.85546875" customWidth="1"/>
    <col min="15102" max="15102" width="1.42578125" customWidth="1"/>
    <col min="15340" max="15340" width="2.28515625" customWidth="1"/>
    <col min="15341" max="15341" width="0" hidden="1" customWidth="1"/>
    <col min="15342" max="15342" width="11.7109375" customWidth="1"/>
    <col min="15343" max="15343" width="19.42578125" customWidth="1"/>
    <col min="15344" max="15344" width="8.5703125" customWidth="1"/>
    <col min="15345" max="15345" width="1.28515625" customWidth="1"/>
    <col min="15346" max="15346" width="6.7109375" customWidth="1"/>
    <col min="15347" max="15347" width="11.140625" customWidth="1"/>
    <col min="15348" max="15348" width="7.5703125" customWidth="1"/>
    <col min="15349" max="15349" width="7" customWidth="1"/>
    <col min="15350" max="15350" width="6.5703125" customWidth="1"/>
    <col min="15351" max="15351" width="9.28515625" customWidth="1"/>
    <col min="15352" max="15352" width="7.42578125" customWidth="1"/>
    <col min="15353" max="15353" width="11.140625" customWidth="1"/>
    <col min="15354" max="15354" width="14.85546875" customWidth="1"/>
    <col min="15355" max="15355" width="18.5703125" customWidth="1"/>
    <col min="15356" max="15356" width="5" customWidth="1"/>
    <col min="15357" max="15357" width="0.85546875" customWidth="1"/>
    <col min="15358" max="15358" width="1.42578125" customWidth="1"/>
    <col min="15596" max="15596" width="2.28515625" customWidth="1"/>
    <col min="15597" max="15597" width="0" hidden="1" customWidth="1"/>
    <col min="15598" max="15598" width="11.7109375" customWidth="1"/>
    <col min="15599" max="15599" width="19.42578125" customWidth="1"/>
    <col min="15600" max="15600" width="8.5703125" customWidth="1"/>
    <col min="15601" max="15601" width="1.28515625" customWidth="1"/>
    <col min="15602" max="15602" width="6.7109375" customWidth="1"/>
    <col min="15603" max="15603" width="11.140625" customWidth="1"/>
    <col min="15604" max="15604" width="7.5703125" customWidth="1"/>
    <col min="15605" max="15605" width="7" customWidth="1"/>
    <col min="15606" max="15606" width="6.5703125" customWidth="1"/>
    <col min="15607" max="15607" width="9.28515625" customWidth="1"/>
    <col min="15608" max="15608" width="7.42578125" customWidth="1"/>
    <col min="15609" max="15609" width="11.140625" customWidth="1"/>
    <col min="15610" max="15610" width="14.85546875" customWidth="1"/>
    <col min="15611" max="15611" width="18.5703125" customWidth="1"/>
    <col min="15612" max="15612" width="5" customWidth="1"/>
    <col min="15613" max="15613" width="0.85546875" customWidth="1"/>
    <col min="15614" max="15614" width="1.42578125" customWidth="1"/>
    <col min="15852" max="15852" width="2.28515625" customWidth="1"/>
    <col min="15853" max="15853" width="0" hidden="1" customWidth="1"/>
    <col min="15854" max="15854" width="11.7109375" customWidth="1"/>
    <col min="15855" max="15855" width="19.42578125" customWidth="1"/>
    <col min="15856" max="15856" width="8.5703125" customWidth="1"/>
    <col min="15857" max="15857" width="1.28515625" customWidth="1"/>
    <col min="15858" max="15858" width="6.7109375" customWidth="1"/>
    <col min="15859" max="15859" width="11.140625" customWidth="1"/>
    <col min="15860" max="15860" width="7.5703125" customWidth="1"/>
    <col min="15861" max="15861" width="7" customWidth="1"/>
    <col min="15862" max="15862" width="6.5703125" customWidth="1"/>
    <col min="15863" max="15863" width="9.28515625" customWidth="1"/>
    <col min="15864" max="15864" width="7.42578125" customWidth="1"/>
    <col min="15865" max="15865" width="11.140625" customWidth="1"/>
    <col min="15866" max="15866" width="14.85546875" customWidth="1"/>
    <col min="15867" max="15867" width="18.5703125" customWidth="1"/>
    <col min="15868" max="15868" width="5" customWidth="1"/>
    <col min="15869" max="15869" width="0.85546875" customWidth="1"/>
    <col min="15870" max="15870" width="1.42578125" customWidth="1"/>
    <col min="16108" max="16108" width="2.28515625" customWidth="1"/>
    <col min="16109" max="16109" width="0" hidden="1" customWidth="1"/>
    <col min="16110" max="16110" width="11.7109375" customWidth="1"/>
    <col min="16111" max="16111" width="19.42578125" customWidth="1"/>
    <col min="16112" max="16112" width="8.5703125" customWidth="1"/>
    <col min="16113" max="16113" width="1.28515625" customWidth="1"/>
    <col min="16114" max="16114" width="6.7109375" customWidth="1"/>
    <col min="16115" max="16115" width="11.140625" customWidth="1"/>
    <col min="16116" max="16116" width="7.5703125" customWidth="1"/>
    <col min="16117" max="16117" width="7" customWidth="1"/>
    <col min="16118" max="16118" width="6.5703125" customWidth="1"/>
    <col min="16119" max="16119" width="9.28515625" customWidth="1"/>
    <col min="16120" max="16120" width="7.42578125" customWidth="1"/>
    <col min="16121" max="16121" width="11.140625" customWidth="1"/>
    <col min="16122" max="16122" width="14.85546875" customWidth="1"/>
    <col min="16123" max="16123" width="18.5703125" customWidth="1"/>
    <col min="16124" max="16124" width="5" customWidth="1"/>
    <col min="16125" max="16125" width="0.85546875" customWidth="1"/>
    <col min="16126" max="16126" width="1.42578125" customWidth="1"/>
  </cols>
  <sheetData>
    <row r="1" spans="2:10" ht="8.1" customHeight="1" x14ac:dyDescent="0.25"/>
    <row r="2" spans="2:10" ht="12.4" customHeight="1" x14ac:dyDescent="0.25">
      <c r="C2" s="335"/>
      <c r="D2" s="336"/>
      <c r="E2" s="336"/>
      <c r="F2" s="336"/>
      <c r="G2" s="336"/>
      <c r="H2" s="336"/>
      <c r="I2" s="337"/>
    </row>
    <row r="3" spans="2:10" ht="17.100000000000001" customHeight="1" x14ac:dyDescent="0.25">
      <c r="C3" s="338" t="s">
        <v>179</v>
      </c>
      <c r="D3" s="339"/>
      <c r="E3" s="339"/>
      <c r="F3" s="339"/>
      <c r="G3" s="339"/>
      <c r="H3" s="340"/>
      <c r="I3" s="341"/>
    </row>
    <row r="4" spans="2:10" ht="5.0999999999999996" customHeight="1" x14ac:dyDescent="0.25">
      <c r="C4" s="342"/>
      <c r="D4" s="340"/>
      <c r="E4" s="340"/>
      <c r="F4" s="340"/>
      <c r="G4" s="340"/>
      <c r="H4" s="340"/>
      <c r="I4" s="341"/>
    </row>
    <row r="5" spans="2:10" ht="17.100000000000001" customHeight="1" x14ac:dyDescent="0.25">
      <c r="C5" s="338" t="s">
        <v>180</v>
      </c>
      <c r="D5" s="339"/>
      <c r="E5" s="339"/>
      <c r="F5" s="339"/>
      <c r="G5" s="339"/>
      <c r="H5" s="339"/>
      <c r="I5" s="341"/>
    </row>
    <row r="6" spans="2:10" ht="3.95" customHeight="1" x14ac:dyDescent="0.25">
      <c r="C6" s="338" t="s">
        <v>250</v>
      </c>
      <c r="D6" s="339"/>
      <c r="E6" s="339"/>
      <c r="F6" s="339"/>
      <c r="G6" s="339"/>
      <c r="H6" s="339"/>
      <c r="I6" s="341"/>
    </row>
    <row r="7" spans="2:10" ht="17.100000000000001" customHeight="1" x14ac:dyDescent="0.25">
      <c r="C7" s="338"/>
      <c r="D7" s="339"/>
      <c r="E7" s="339"/>
      <c r="F7" s="339"/>
      <c r="G7" s="339"/>
      <c r="H7" s="339"/>
      <c r="I7" s="341"/>
    </row>
    <row r="8" spans="2:10" ht="4.5" customHeight="1" x14ac:dyDescent="0.25">
      <c r="C8" s="343"/>
      <c r="D8" s="344"/>
      <c r="E8" s="344"/>
      <c r="F8" s="344"/>
      <c r="G8" s="344"/>
      <c r="H8" s="344"/>
      <c r="I8" s="345"/>
    </row>
    <row r="9" spans="2:10" ht="15.2" customHeight="1" x14ac:dyDescent="0.25"/>
    <row r="10" spans="2:10" ht="45.6" customHeight="1" x14ac:dyDescent="0.25">
      <c r="B10" s="321" t="s">
        <v>182</v>
      </c>
      <c r="C10" s="322"/>
      <c r="D10" s="322"/>
      <c r="E10" s="322"/>
      <c r="F10" s="322"/>
      <c r="G10" s="322"/>
      <c r="H10" s="322"/>
      <c r="I10" s="322"/>
      <c r="J10" s="322"/>
    </row>
    <row r="11" spans="2:10" ht="15" customHeight="1" x14ac:dyDescent="0.25">
      <c r="B11" s="323" t="s">
        <v>183</v>
      </c>
      <c r="C11" s="324"/>
      <c r="D11" s="323" t="s">
        <v>184</v>
      </c>
      <c r="E11" s="324"/>
      <c r="F11" s="323" t="s">
        <v>185</v>
      </c>
      <c r="G11" s="324"/>
      <c r="H11" s="325" t="s">
        <v>186</v>
      </c>
      <c r="I11" s="323" t="s">
        <v>187</v>
      </c>
      <c r="J11" s="324"/>
    </row>
    <row r="12" spans="2:10" ht="15" customHeight="1" x14ac:dyDescent="0.25">
      <c r="B12" s="326">
        <v>1</v>
      </c>
      <c r="C12" s="324"/>
      <c r="D12" s="326" t="s">
        <v>188</v>
      </c>
      <c r="E12" s="324"/>
      <c r="F12" s="327">
        <v>168998.45</v>
      </c>
      <c r="G12" s="324"/>
      <c r="H12" s="328">
        <v>43951</v>
      </c>
      <c r="I12" s="326" t="s">
        <v>251</v>
      </c>
      <c r="J12" s="324"/>
    </row>
    <row r="13" spans="2:10" ht="15" customHeight="1" x14ac:dyDescent="0.25">
      <c r="B13" s="326">
        <v>2</v>
      </c>
      <c r="C13" s="324"/>
      <c r="D13" s="326" t="s">
        <v>190</v>
      </c>
      <c r="E13" s="324"/>
      <c r="F13" s="327">
        <v>163095.09</v>
      </c>
      <c r="G13" s="324"/>
      <c r="H13" s="328">
        <v>43980</v>
      </c>
      <c r="I13" s="326" t="s">
        <v>251</v>
      </c>
      <c r="J13" s="324"/>
    </row>
    <row r="14" spans="2:10" ht="15" customHeight="1" x14ac:dyDescent="0.25">
      <c r="B14" s="326">
        <v>3</v>
      </c>
      <c r="C14" s="324"/>
      <c r="D14" s="326" t="s">
        <v>191</v>
      </c>
      <c r="E14" s="324"/>
      <c r="F14" s="327">
        <v>169852.21</v>
      </c>
      <c r="G14" s="324"/>
      <c r="H14" s="328">
        <v>44012</v>
      </c>
      <c r="I14" s="326" t="s">
        <v>251</v>
      </c>
      <c r="J14" s="324"/>
    </row>
    <row r="15" spans="2:10" x14ac:dyDescent="0.25">
      <c r="B15" s="323"/>
      <c r="C15" s="324"/>
      <c r="D15" s="346" t="s">
        <v>15</v>
      </c>
      <c r="E15" s="347"/>
      <c r="F15" s="348">
        <f>F12+F13+F14</f>
        <v>501945.75</v>
      </c>
      <c r="G15" s="347"/>
      <c r="H15" s="325"/>
      <c r="I15" s="323"/>
      <c r="J15" s="324"/>
    </row>
    <row r="16" spans="2:10" ht="45.6" customHeight="1" x14ac:dyDescent="0.25">
      <c r="B16" s="321" t="s">
        <v>192</v>
      </c>
      <c r="C16" s="322"/>
      <c r="D16" s="322"/>
      <c r="E16" s="322"/>
      <c r="F16" s="322"/>
      <c r="G16" s="322"/>
      <c r="H16" s="322"/>
      <c r="I16" s="322"/>
      <c r="J16" s="322"/>
    </row>
    <row r="17" spans="2:10" ht="15" customHeight="1" x14ac:dyDescent="0.25">
      <c r="B17" s="323" t="s">
        <v>183</v>
      </c>
      <c r="C17" s="324"/>
      <c r="D17" s="323" t="s">
        <v>184</v>
      </c>
      <c r="E17" s="324"/>
      <c r="F17" s="323" t="s">
        <v>185</v>
      </c>
      <c r="G17" s="324"/>
      <c r="H17" s="325" t="s">
        <v>186</v>
      </c>
      <c r="I17" s="323" t="s">
        <v>187</v>
      </c>
      <c r="J17" s="324"/>
    </row>
    <row r="18" spans="2:10" ht="15" customHeight="1" x14ac:dyDescent="0.25">
      <c r="B18" s="326">
        <v>1</v>
      </c>
      <c r="C18" s="324"/>
      <c r="D18" s="326" t="s">
        <v>193</v>
      </c>
      <c r="E18" s="324"/>
      <c r="F18" s="327">
        <v>1281</v>
      </c>
      <c r="G18" s="324"/>
      <c r="H18" s="330" t="s">
        <v>207</v>
      </c>
      <c r="I18" s="326" t="s">
        <v>195</v>
      </c>
      <c r="J18" s="324"/>
    </row>
    <row r="19" spans="2:10" x14ac:dyDescent="0.25">
      <c r="B19" s="323"/>
      <c r="C19" s="324"/>
      <c r="D19" s="346" t="s">
        <v>15</v>
      </c>
      <c r="E19" s="347"/>
      <c r="F19" s="329">
        <f>F18</f>
        <v>1281</v>
      </c>
      <c r="G19" s="324"/>
      <c r="H19" s="325"/>
      <c r="I19" s="323"/>
      <c r="J19" s="324"/>
    </row>
    <row r="20" spans="2:10" ht="45.6" customHeight="1" x14ac:dyDescent="0.25">
      <c r="B20" s="321" t="s">
        <v>252</v>
      </c>
      <c r="C20" s="322"/>
      <c r="D20" s="322"/>
      <c r="E20" s="322"/>
      <c r="F20" s="322"/>
      <c r="G20" s="322"/>
      <c r="H20" s="322"/>
      <c r="I20" s="322"/>
      <c r="J20" s="322"/>
    </row>
    <row r="21" spans="2:10" ht="15" customHeight="1" x14ac:dyDescent="0.25">
      <c r="B21" s="323" t="s">
        <v>183</v>
      </c>
      <c r="C21" s="324"/>
      <c r="D21" s="323" t="s">
        <v>184</v>
      </c>
      <c r="E21" s="324"/>
      <c r="F21" s="323" t="s">
        <v>185</v>
      </c>
      <c r="G21" s="324"/>
      <c r="H21" s="325" t="s">
        <v>186</v>
      </c>
      <c r="I21" s="323" t="s">
        <v>187</v>
      </c>
      <c r="J21" s="324"/>
    </row>
    <row r="22" spans="2:10" ht="15" customHeight="1" x14ac:dyDescent="0.25">
      <c r="B22" s="326">
        <v>1</v>
      </c>
      <c r="C22" s="324"/>
      <c r="D22" s="326" t="s">
        <v>253</v>
      </c>
      <c r="E22" s="324"/>
      <c r="F22" s="327">
        <v>5226.78</v>
      </c>
      <c r="G22" s="324"/>
      <c r="H22" s="330" t="s">
        <v>254</v>
      </c>
      <c r="I22" s="326" t="s">
        <v>255</v>
      </c>
      <c r="J22" s="324"/>
    </row>
    <row r="23" spans="2:10" ht="15" customHeight="1" x14ac:dyDescent="0.25">
      <c r="B23" s="326">
        <v>2</v>
      </c>
      <c r="C23" s="324"/>
      <c r="D23" s="326" t="s">
        <v>253</v>
      </c>
      <c r="E23" s="324"/>
      <c r="F23" s="327">
        <v>3452.47</v>
      </c>
      <c r="G23" s="324"/>
      <c r="H23" s="330" t="s">
        <v>194</v>
      </c>
      <c r="I23" s="326" t="s">
        <v>255</v>
      </c>
      <c r="J23" s="324"/>
    </row>
    <row r="24" spans="2:10" ht="15" customHeight="1" x14ac:dyDescent="0.25">
      <c r="B24" s="326">
        <v>3</v>
      </c>
      <c r="C24" s="324"/>
      <c r="D24" s="326" t="s">
        <v>253</v>
      </c>
      <c r="E24" s="324"/>
      <c r="F24" s="327">
        <v>4006.09</v>
      </c>
      <c r="G24" s="324"/>
      <c r="H24" s="330" t="s">
        <v>229</v>
      </c>
      <c r="I24" s="326" t="s">
        <v>255</v>
      </c>
      <c r="J24" s="324"/>
    </row>
    <row r="25" spans="2:10" x14ac:dyDescent="0.25">
      <c r="B25" s="323"/>
      <c r="C25" s="324"/>
      <c r="D25" s="346" t="s">
        <v>15</v>
      </c>
      <c r="E25" s="347"/>
      <c r="F25" s="329">
        <f>F22+F23+F24</f>
        <v>12685.34</v>
      </c>
      <c r="G25" s="324"/>
      <c r="H25" s="325"/>
      <c r="I25" s="323"/>
      <c r="J25" s="324"/>
    </row>
    <row r="26" spans="2:10" ht="45.6" customHeight="1" x14ac:dyDescent="0.25">
      <c r="B26" s="321" t="s">
        <v>256</v>
      </c>
      <c r="C26" s="322"/>
      <c r="D26" s="322"/>
      <c r="E26" s="322"/>
      <c r="F26" s="322"/>
      <c r="G26" s="322"/>
      <c r="H26" s="322"/>
      <c r="I26" s="322"/>
      <c r="J26" s="322"/>
    </row>
    <row r="27" spans="2:10" ht="15" customHeight="1" x14ac:dyDescent="0.25">
      <c r="B27" s="323" t="s">
        <v>183</v>
      </c>
      <c r="C27" s="324"/>
      <c r="D27" s="323" t="s">
        <v>184</v>
      </c>
      <c r="E27" s="324"/>
      <c r="F27" s="323" t="s">
        <v>185</v>
      </c>
      <c r="G27" s="324"/>
      <c r="H27" s="325" t="s">
        <v>186</v>
      </c>
      <c r="I27" s="323" t="s">
        <v>187</v>
      </c>
      <c r="J27" s="324"/>
    </row>
    <row r="28" spans="2:10" ht="15" customHeight="1" x14ac:dyDescent="0.25">
      <c r="B28" s="326">
        <v>1</v>
      </c>
      <c r="C28" s="324"/>
      <c r="D28" s="326" t="s">
        <v>88</v>
      </c>
      <c r="E28" s="324"/>
      <c r="F28" s="327">
        <v>836.79</v>
      </c>
      <c r="G28" s="324"/>
      <c r="H28" s="330" t="s">
        <v>254</v>
      </c>
      <c r="I28" s="326" t="s">
        <v>257</v>
      </c>
      <c r="J28" s="324"/>
    </row>
    <row r="29" spans="2:10" ht="15" customHeight="1" x14ac:dyDescent="0.25">
      <c r="B29" s="326">
        <v>2</v>
      </c>
      <c r="C29" s="324"/>
      <c r="D29" s="326" t="s">
        <v>258</v>
      </c>
      <c r="E29" s="324"/>
      <c r="F29" s="327">
        <v>182.73</v>
      </c>
      <c r="G29" s="324"/>
      <c r="H29" s="330" t="s">
        <v>219</v>
      </c>
      <c r="I29" s="326" t="s">
        <v>257</v>
      </c>
      <c r="J29" s="324"/>
    </row>
    <row r="30" spans="2:10" ht="15" customHeight="1" x14ac:dyDescent="0.25">
      <c r="B30" s="326">
        <v>3</v>
      </c>
      <c r="C30" s="324"/>
      <c r="D30" s="326" t="s">
        <v>88</v>
      </c>
      <c r="E30" s="324"/>
      <c r="F30" s="327">
        <v>234.28</v>
      </c>
      <c r="G30" s="324"/>
      <c r="H30" s="330" t="s">
        <v>259</v>
      </c>
      <c r="I30" s="326" t="s">
        <v>257</v>
      </c>
      <c r="J30" s="324"/>
    </row>
    <row r="31" spans="2:10" x14ac:dyDescent="0.25">
      <c r="B31" s="323"/>
      <c r="C31" s="324"/>
      <c r="D31" s="346" t="s">
        <v>15</v>
      </c>
      <c r="E31" s="347"/>
      <c r="F31" s="329">
        <f>F28+F29+F30</f>
        <v>1253.8</v>
      </c>
      <c r="G31" s="324"/>
      <c r="H31" s="325"/>
      <c r="I31" s="323"/>
      <c r="J31" s="324"/>
    </row>
    <row r="32" spans="2:10" ht="45.6" customHeight="1" x14ac:dyDescent="0.25">
      <c r="B32" s="321" t="s">
        <v>260</v>
      </c>
      <c r="C32" s="322"/>
      <c r="D32" s="322"/>
      <c r="E32" s="322"/>
      <c r="F32" s="322"/>
      <c r="G32" s="322"/>
      <c r="H32" s="322"/>
      <c r="I32" s="322"/>
      <c r="J32" s="322"/>
    </row>
    <row r="33" spans="2:10" ht="15" customHeight="1" x14ac:dyDescent="0.25">
      <c r="B33" s="323" t="s">
        <v>183</v>
      </c>
      <c r="C33" s="324"/>
      <c r="D33" s="323" t="s">
        <v>184</v>
      </c>
      <c r="E33" s="324"/>
      <c r="F33" s="323" t="s">
        <v>185</v>
      </c>
      <c r="G33" s="324"/>
      <c r="H33" s="325" t="s">
        <v>186</v>
      </c>
      <c r="I33" s="323" t="s">
        <v>187</v>
      </c>
      <c r="J33" s="324"/>
    </row>
    <row r="34" spans="2:10" ht="15" customHeight="1" x14ac:dyDescent="0.25">
      <c r="B34" s="326">
        <v>1</v>
      </c>
      <c r="C34" s="324"/>
      <c r="D34" s="326" t="s">
        <v>89</v>
      </c>
      <c r="E34" s="324"/>
      <c r="F34" s="327">
        <v>244.94</v>
      </c>
      <c r="G34" s="324"/>
      <c r="H34" s="330" t="s">
        <v>261</v>
      </c>
      <c r="I34" s="326" t="s">
        <v>262</v>
      </c>
      <c r="J34" s="324"/>
    </row>
    <row r="35" spans="2:10" ht="15" customHeight="1" x14ac:dyDescent="0.25">
      <c r="B35" s="326">
        <v>2</v>
      </c>
      <c r="C35" s="324"/>
      <c r="D35" s="326" t="s">
        <v>89</v>
      </c>
      <c r="E35" s="324"/>
      <c r="F35" s="327">
        <v>81.650000000000006</v>
      </c>
      <c r="G35" s="324"/>
      <c r="H35" s="330" t="s">
        <v>214</v>
      </c>
      <c r="I35" s="326" t="s">
        <v>262</v>
      </c>
      <c r="J35" s="324"/>
    </row>
    <row r="36" spans="2:10" ht="15" customHeight="1" x14ac:dyDescent="0.25">
      <c r="B36" s="326">
        <v>3</v>
      </c>
      <c r="C36" s="324"/>
      <c r="D36" s="326" t="s">
        <v>89</v>
      </c>
      <c r="E36" s="324"/>
      <c r="F36" s="327">
        <v>163.30000000000001</v>
      </c>
      <c r="G36" s="324"/>
      <c r="H36" s="330" t="s">
        <v>214</v>
      </c>
      <c r="I36" s="326" t="s">
        <v>262</v>
      </c>
      <c r="J36" s="324"/>
    </row>
    <row r="37" spans="2:10" x14ac:dyDescent="0.25">
      <c r="B37" s="323"/>
      <c r="C37" s="324"/>
      <c r="D37" s="346" t="s">
        <v>15</v>
      </c>
      <c r="E37" s="347"/>
      <c r="F37" s="329">
        <f>F34+F35+F36</f>
        <v>489.89000000000004</v>
      </c>
      <c r="G37" s="324"/>
      <c r="H37" s="325"/>
      <c r="I37" s="323"/>
      <c r="J37" s="324"/>
    </row>
    <row r="38" spans="2:10" ht="45.6" customHeight="1" x14ac:dyDescent="0.25">
      <c r="B38" s="321" t="s">
        <v>263</v>
      </c>
      <c r="C38" s="322"/>
      <c r="D38" s="322"/>
      <c r="E38" s="322"/>
      <c r="F38" s="322"/>
      <c r="G38" s="322"/>
      <c r="H38" s="322"/>
      <c r="I38" s="322"/>
      <c r="J38" s="322"/>
    </row>
    <row r="39" spans="2:10" ht="15" customHeight="1" x14ac:dyDescent="0.25">
      <c r="B39" s="323" t="s">
        <v>183</v>
      </c>
      <c r="C39" s="324"/>
      <c r="D39" s="323" t="s">
        <v>184</v>
      </c>
      <c r="E39" s="324"/>
      <c r="F39" s="323" t="s">
        <v>185</v>
      </c>
      <c r="G39" s="324"/>
      <c r="H39" s="325" t="s">
        <v>186</v>
      </c>
      <c r="I39" s="323" t="s">
        <v>187</v>
      </c>
      <c r="J39" s="324"/>
    </row>
    <row r="40" spans="2:10" ht="15" customHeight="1" x14ac:dyDescent="0.25">
      <c r="B40" s="326">
        <v>1</v>
      </c>
      <c r="C40" s="324"/>
      <c r="D40" s="326" t="s">
        <v>264</v>
      </c>
      <c r="E40" s="324"/>
      <c r="F40" s="327">
        <v>6706.04</v>
      </c>
      <c r="G40" s="324"/>
      <c r="H40" s="330" t="s">
        <v>219</v>
      </c>
      <c r="I40" s="326" t="s">
        <v>265</v>
      </c>
      <c r="J40" s="324"/>
    </row>
    <row r="41" spans="2:10" ht="15" customHeight="1" x14ac:dyDescent="0.25">
      <c r="B41" s="326">
        <v>2</v>
      </c>
      <c r="C41" s="324"/>
      <c r="D41" s="326" t="s">
        <v>264</v>
      </c>
      <c r="E41" s="324"/>
      <c r="F41" s="327">
        <v>8229.3700000000008</v>
      </c>
      <c r="G41" s="324"/>
      <c r="H41" s="330" t="s">
        <v>219</v>
      </c>
      <c r="I41" s="326" t="s">
        <v>265</v>
      </c>
      <c r="J41" s="324"/>
    </row>
    <row r="42" spans="2:10" x14ac:dyDescent="0.25">
      <c r="B42" s="323"/>
      <c r="C42" s="324"/>
      <c r="D42" s="346" t="s">
        <v>15</v>
      </c>
      <c r="E42" s="347"/>
      <c r="F42" s="329">
        <f>F40+F41</f>
        <v>14935.41</v>
      </c>
      <c r="G42" s="324"/>
      <c r="H42" s="325"/>
      <c r="I42" s="323"/>
      <c r="J42" s="324"/>
    </row>
    <row r="43" spans="2:10" ht="45.6" customHeight="1" x14ac:dyDescent="0.25">
      <c r="B43" s="321" t="s">
        <v>266</v>
      </c>
      <c r="C43" s="322"/>
      <c r="D43" s="322"/>
      <c r="E43" s="322"/>
      <c r="F43" s="322"/>
      <c r="G43" s="322"/>
      <c r="H43" s="322"/>
      <c r="I43" s="322"/>
      <c r="J43" s="322"/>
    </row>
    <row r="44" spans="2:10" ht="15" customHeight="1" x14ac:dyDescent="0.25">
      <c r="B44" s="323" t="s">
        <v>183</v>
      </c>
      <c r="C44" s="324"/>
      <c r="D44" s="323" t="s">
        <v>184</v>
      </c>
      <c r="E44" s="324"/>
      <c r="F44" s="323" t="s">
        <v>185</v>
      </c>
      <c r="G44" s="324"/>
      <c r="H44" s="325" t="s">
        <v>186</v>
      </c>
      <c r="I44" s="323" t="s">
        <v>187</v>
      </c>
      <c r="J44" s="324"/>
    </row>
    <row r="45" spans="2:10" ht="15" customHeight="1" x14ac:dyDescent="0.25">
      <c r="B45" s="326">
        <v>1</v>
      </c>
      <c r="C45" s="324"/>
      <c r="D45" s="326" t="s">
        <v>267</v>
      </c>
      <c r="E45" s="324"/>
      <c r="F45" s="327">
        <v>2136.1799999999998</v>
      </c>
      <c r="G45" s="324"/>
      <c r="H45" s="330" t="s">
        <v>209</v>
      </c>
      <c r="I45" s="326" t="s">
        <v>268</v>
      </c>
      <c r="J45" s="324"/>
    </row>
    <row r="46" spans="2:10" ht="15" customHeight="1" x14ac:dyDescent="0.25">
      <c r="B46" s="326">
        <v>2</v>
      </c>
      <c r="C46" s="324"/>
      <c r="D46" s="326" t="s">
        <v>267</v>
      </c>
      <c r="E46" s="324"/>
      <c r="F46" s="327">
        <v>1672.07</v>
      </c>
      <c r="G46" s="324"/>
      <c r="H46" s="330" t="s">
        <v>194</v>
      </c>
      <c r="I46" s="326" t="s">
        <v>268</v>
      </c>
      <c r="J46" s="324"/>
    </row>
    <row r="47" spans="2:10" ht="15" customHeight="1" x14ac:dyDescent="0.25">
      <c r="B47" s="326">
        <v>3</v>
      </c>
      <c r="C47" s="324"/>
      <c r="D47" s="326" t="s">
        <v>267</v>
      </c>
      <c r="E47" s="324"/>
      <c r="F47" s="327">
        <v>1855.98</v>
      </c>
      <c r="G47" s="324"/>
      <c r="H47" s="330" t="s">
        <v>214</v>
      </c>
      <c r="I47" s="326" t="s">
        <v>268</v>
      </c>
      <c r="J47" s="324"/>
    </row>
    <row r="48" spans="2:10" x14ac:dyDescent="0.25">
      <c r="B48" s="323"/>
      <c r="C48" s="324"/>
      <c r="D48" s="346" t="s">
        <v>15</v>
      </c>
      <c r="E48" s="347"/>
      <c r="F48" s="329">
        <f>F45+F46+F47</f>
        <v>5664.23</v>
      </c>
      <c r="G48" s="324"/>
      <c r="H48" s="325"/>
      <c r="I48" s="323"/>
      <c r="J48" s="324"/>
    </row>
    <row r="49" spans="2:10" ht="45.6" customHeight="1" x14ac:dyDescent="0.25">
      <c r="B49" s="321" t="s">
        <v>205</v>
      </c>
      <c r="C49" s="322"/>
      <c r="D49" s="322"/>
      <c r="E49" s="322"/>
      <c r="F49" s="322"/>
      <c r="G49" s="322"/>
      <c r="H49" s="322"/>
      <c r="I49" s="322"/>
      <c r="J49" s="322"/>
    </row>
    <row r="50" spans="2:10" ht="15" customHeight="1" x14ac:dyDescent="0.25">
      <c r="B50" s="323" t="s">
        <v>183</v>
      </c>
      <c r="C50" s="324"/>
      <c r="D50" s="323" t="s">
        <v>184</v>
      </c>
      <c r="E50" s="324"/>
      <c r="F50" s="323" t="s">
        <v>185</v>
      </c>
      <c r="G50" s="324"/>
      <c r="H50" s="325" t="s">
        <v>186</v>
      </c>
      <c r="I50" s="323" t="s">
        <v>187</v>
      </c>
      <c r="J50" s="324"/>
    </row>
    <row r="51" spans="2:10" ht="15" customHeight="1" x14ac:dyDescent="0.25">
      <c r="B51" s="326">
        <v>1</v>
      </c>
      <c r="C51" s="324"/>
      <c r="D51" s="326" t="s">
        <v>206</v>
      </c>
      <c r="E51" s="324"/>
      <c r="F51" s="327">
        <v>1880</v>
      </c>
      <c r="G51" s="324"/>
      <c r="H51" s="330" t="s">
        <v>207</v>
      </c>
      <c r="I51" s="326" t="s">
        <v>208</v>
      </c>
      <c r="J51" s="324"/>
    </row>
    <row r="52" spans="2:10" ht="15" customHeight="1" x14ac:dyDescent="0.25">
      <c r="B52" s="326">
        <v>2</v>
      </c>
      <c r="C52" s="324"/>
      <c r="D52" s="326" t="s">
        <v>206</v>
      </c>
      <c r="E52" s="324"/>
      <c r="F52" s="327">
        <v>1880</v>
      </c>
      <c r="G52" s="324"/>
      <c r="H52" s="330" t="s">
        <v>207</v>
      </c>
      <c r="I52" s="326" t="s">
        <v>208</v>
      </c>
      <c r="J52" s="324"/>
    </row>
    <row r="53" spans="2:10" ht="15" customHeight="1" x14ac:dyDescent="0.25">
      <c r="B53" s="326">
        <v>3</v>
      </c>
      <c r="C53" s="324"/>
      <c r="D53" s="326" t="s">
        <v>206</v>
      </c>
      <c r="E53" s="324"/>
      <c r="F53" s="327">
        <v>1880</v>
      </c>
      <c r="G53" s="324"/>
      <c r="H53" s="330" t="s">
        <v>212</v>
      </c>
      <c r="I53" s="326" t="s">
        <v>208</v>
      </c>
      <c r="J53" s="324"/>
    </row>
    <row r="54" spans="2:10" x14ac:dyDescent="0.25">
      <c r="B54" s="323"/>
      <c r="C54" s="324"/>
      <c r="D54" s="346" t="s">
        <v>15</v>
      </c>
      <c r="E54" s="347"/>
      <c r="F54" s="329">
        <f>F51+F52+F53</f>
        <v>5640</v>
      </c>
      <c r="G54" s="324"/>
      <c r="H54" s="325"/>
      <c r="I54" s="323"/>
      <c r="J54" s="324"/>
    </row>
    <row r="55" spans="2:10" ht="45.6" customHeight="1" x14ac:dyDescent="0.25">
      <c r="B55" s="321" t="s">
        <v>215</v>
      </c>
      <c r="C55" s="322"/>
      <c r="D55" s="322"/>
      <c r="E55" s="322"/>
      <c r="F55" s="322"/>
      <c r="G55" s="322"/>
      <c r="H55" s="322"/>
      <c r="I55" s="322"/>
      <c r="J55" s="322"/>
    </row>
    <row r="56" spans="2:10" ht="15" customHeight="1" x14ac:dyDescent="0.25">
      <c r="B56" s="323" t="s">
        <v>183</v>
      </c>
      <c r="C56" s="324"/>
      <c r="D56" s="323" t="s">
        <v>184</v>
      </c>
      <c r="E56" s="324"/>
      <c r="F56" s="323" t="s">
        <v>185</v>
      </c>
      <c r="G56" s="324"/>
      <c r="H56" s="325" t="s">
        <v>186</v>
      </c>
      <c r="I56" s="323" t="s">
        <v>187</v>
      </c>
      <c r="J56" s="324"/>
    </row>
    <row r="57" spans="2:10" ht="15" customHeight="1" x14ac:dyDescent="0.25">
      <c r="B57" s="326">
        <v>1</v>
      </c>
      <c r="C57" s="324"/>
      <c r="D57" s="326" t="s">
        <v>269</v>
      </c>
      <c r="E57" s="324"/>
      <c r="F57" s="327">
        <v>23500</v>
      </c>
      <c r="G57" s="324"/>
      <c r="H57" s="330" t="s">
        <v>261</v>
      </c>
      <c r="I57" s="326" t="s">
        <v>270</v>
      </c>
      <c r="J57" s="324"/>
    </row>
    <row r="58" spans="2:10" ht="15" customHeight="1" x14ac:dyDescent="0.25">
      <c r="B58" s="326">
        <v>2</v>
      </c>
      <c r="C58" s="324"/>
      <c r="D58" s="326" t="s">
        <v>271</v>
      </c>
      <c r="E58" s="324"/>
      <c r="F58" s="327">
        <v>241.19</v>
      </c>
      <c r="G58" s="324"/>
      <c r="H58" s="330" t="s">
        <v>199</v>
      </c>
      <c r="I58" s="326" t="s">
        <v>272</v>
      </c>
      <c r="J58" s="324"/>
    </row>
    <row r="59" spans="2:10" ht="15" customHeight="1" x14ac:dyDescent="0.25">
      <c r="B59" s="326">
        <v>3</v>
      </c>
      <c r="C59" s="324"/>
      <c r="D59" s="326" t="s">
        <v>273</v>
      </c>
      <c r="E59" s="324"/>
      <c r="F59" s="327">
        <v>177</v>
      </c>
      <c r="G59" s="324"/>
      <c r="H59" s="330" t="s">
        <v>261</v>
      </c>
      <c r="I59" s="326" t="s">
        <v>274</v>
      </c>
      <c r="J59" s="324"/>
    </row>
    <row r="60" spans="2:10" ht="15" customHeight="1" x14ac:dyDescent="0.25">
      <c r="B60" s="326">
        <v>4</v>
      </c>
      <c r="C60" s="324"/>
      <c r="D60" s="326" t="s">
        <v>275</v>
      </c>
      <c r="E60" s="324"/>
      <c r="F60" s="327">
        <v>1500</v>
      </c>
      <c r="G60" s="324"/>
      <c r="H60" s="330" t="s">
        <v>276</v>
      </c>
      <c r="I60" s="326" t="s">
        <v>277</v>
      </c>
      <c r="J60" s="324"/>
    </row>
    <row r="61" spans="2:10" ht="15" customHeight="1" x14ac:dyDescent="0.25">
      <c r="B61" s="326">
        <v>5</v>
      </c>
      <c r="C61" s="324"/>
      <c r="D61" s="326" t="s">
        <v>278</v>
      </c>
      <c r="E61" s="324"/>
      <c r="F61" s="327">
        <v>200</v>
      </c>
      <c r="G61" s="324"/>
      <c r="H61" s="330" t="s">
        <v>276</v>
      </c>
      <c r="I61" s="326" t="s">
        <v>279</v>
      </c>
      <c r="J61" s="324"/>
    </row>
    <row r="62" spans="2:10" ht="15" customHeight="1" x14ac:dyDescent="0.25">
      <c r="B62" s="326">
        <v>6</v>
      </c>
      <c r="C62" s="324"/>
      <c r="D62" s="326" t="s">
        <v>273</v>
      </c>
      <c r="E62" s="324"/>
      <c r="F62" s="327">
        <v>177</v>
      </c>
      <c r="G62" s="324"/>
      <c r="H62" s="330" t="s">
        <v>261</v>
      </c>
      <c r="I62" s="326" t="s">
        <v>274</v>
      </c>
      <c r="J62" s="324"/>
    </row>
    <row r="63" spans="2:10" ht="15" customHeight="1" x14ac:dyDescent="0.25">
      <c r="B63" s="326">
        <v>7</v>
      </c>
      <c r="C63" s="324"/>
      <c r="D63" s="326" t="s">
        <v>280</v>
      </c>
      <c r="E63" s="324"/>
      <c r="F63" s="327">
        <v>248.41</v>
      </c>
      <c r="G63" s="324"/>
      <c r="H63" s="330" t="s">
        <v>194</v>
      </c>
      <c r="I63" s="326" t="s">
        <v>272</v>
      </c>
      <c r="J63" s="324"/>
    </row>
    <row r="64" spans="2:10" ht="15" customHeight="1" x14ac:dyDescent="0.25">
      <c r="B64" s="326">
        <v>8</v>
      </c>
      <c r="C64" s="324"/>
      <c r="D64" s="326" t="s">
        <v>281</v>
      </c>
      <c r="E64" s="324"/>
      <c r="F64" s="327">
        <v>1688.5</v>
      </c>
      <c r="G64" s="324"/>
      <c r="H64" s="330" t="s">
        <v>196</v>
      </c>
      <c r="I64" s="326" t="s">
        <v>282</v>
      </c>
      <c r="J64" s="324"/>
    </row>
    <row r="65" spans="2:10" ht="15" customHeight="1" x14ac:dyDescent="0.25">
      <c r="B65" s="326">
        <v>9</v>
      </c>
      <c r="C65" s="324"/>
      <c r="D65" s="326" t="s">
        <v>278</v>
      </c>
      <c r="E65" s="324"/>
      <c r="F65" s="327">
        <v>200</v>
      </c>
      <c r="G65" s="324"/>
      <c r="H65" s="330" t="s">
        <v>234</v>
      </c>
      <c r="I65" s="326" t="s">
        <v>279</v>
      </c>
      <c r="J65" s="324"/>
    </row>
    <row r="66" spans="2:10" ht="15" customHeight="1" x14ac:dyDescent="0.25">
      <c r="B66" s="326">
        <v>10</v>
      </c>
      <c r="C66" s="324"/>
      <c r="D66" s="326" t="s">
        <v>273</v>
      </c>
      <c r="E66" s="324"/>
      <c r="F66" s="327">
        <v>177</v>
      </c>
      <c r="G66" s="324"/>
      <c r="H66" s="330" t="s">
        <v>219</v>
      </c>
      <c r="I66" s="326" t="s">
        <v>274</v>
      </c>
      <c r="J66" s="324"/>
    </row>
    <row r="67" spans="2:10" ht="15" customHeight="1" x14ac:dyDescent="0.25">
      <c r="B67" s="326">
        <v>11</v>
      </c>
      <c r="C67" s="324"/>
      <c r="D67" s="326" t="s">
        <v>283</v>
      </c>
      <c r="E67" s="324"/>
      <c r="F67" s="327">
        <v>66.989999999999995</v>
      </c>
      <c r="G67" s="324"/>
      <c r="H67" s="330" t="s">
        <v>219</v>
      </c>
      <c r="I67" s="326" t="s">
        <v>220</v>
      </c>
      <c r="J67" s="324"/>
    </row>
    <row r="68" spans="2:10" ht="15" customHeight="1" x14ac:dyDescent="0.25">
      <c r="B68" s="326">
        <v>12</v>
      </c>
      <c r="C68" s="324"/>
      <c r="D68" s="326" t="s">
        <v>284</v>
      </c>
      <c r="E68" s="324"/>
      <c r="F68" s="327">
        <v>1632.9</v>
      </c>
      <c r="G68" s="324"/>
      <c r="H68" s="330" t="s">
        <v>285</v>
      </c>
      <c r="I68" s="326" t="s">
        <v>282</v>
      </c>
      <c r="J68" s="324"/>
    </row>
    <row r="69" spans="2:10" ht="15" customHeight="1" x14ac:dyDescent="0.25">
      <c r="B69" s="326">
        <v>13</v>
      </c>
      <c r="C69" s="324"/>
      <c r="D69" s="326" t="s">
        <v>286</v>
      </c>
      <c r="E69" s="324"/>
      <c r="F69" s="327">
        <v>1771</v>
      </c>
      <c r="G69" s="324"/>
      <c r="H69" s="330" t="s">
        <v>287</v>
      </c>
      <c r="I69" s="326" t="s">
        <v>288</v>
      </c>
      <c r="J69" s="324"/>
    </row>
    <row r="70" spans="2:10" ht="15" customHeight="1" x14ac:dyDescent="0.25">
      <c r="B70" s="326">
        <v>14</v>
      </c>
      <c r="C70" s="324"/>
      <c r="D70" s="326" t="s">
        <v>289</v>
      </c>
      <c r="E70" s="324"/>
      <c r="F70" s="327">
        <v>73.650000000000006</v>
      </c>
      <c r="G70" s="324"/>
      <c r="H70" s="330" t="s">
        <v>287</v>
      </c>
      <c r="I70" s="326" t="s">
        <v>272</v>
      </c>
      <c r="J70" s="324"/>
    </row>
    <row r="71" spans="2:10" ht="15" customHeight="1" x14ac:dyDescent="0.25">
      <c r="B71" s="326">
        <v>15</v>
      </c>
      <c r="C71" s="324"/>
      <c r="D71" s="326" t="s">
        <v>290</v>
      </c>
      <c r="E71" s="324"/>
      <c r="F71" s="327">
        <v>35</v>
      </c>
      <c r="G71" s="324"/>
      <c r="H71" s="330" t="s">
        <v>219</v>
      </c>
      <c r="I71" s="326" t="s">
        <v>225</v>
      </c>
      <c r="J71" s="324"/>
    </row>
    <row r="72" spans="2:10" ht="15" customHeight="1" x14ac:dyDescent="0.25">
      <c r="B72" s="326">
        <v>16</v>
      </c>
      <c r="C72" s="324"/>
      <c r="D72" s="326" t="s">
        <v>291</v>
      </c>
      <c r="E72" s="324"/>
      <c r="F72" s="327">
        <v>226.03</v>
      </c>
      <c r="G72" s="324"/>
      <c r="H72" s="330" t="s">
        <v>231</v>
      </c>
      <c r="I72" s="326" t="s">
        <v>272</v>
      </c>
      <c r="J72" s="324"/>
    </row>
    <row r="73" spans="2:10" ht="15" customHeight="1" x14ac:dyDescent="0.25">
      <c r="B73" s="326">
        <v>17</v>
      </c>
      <c r="C73" s="324"/>
      <c r="D73" s="326" t="s">
        <v>275</v>
      </c>
      <c r="E73" s="324"/>
      <c r="F73" s="327">
        <v>750</v>
      </c>
      <c r="G73" s="324"/>
      <c r="H73" s="330" t="s">
        <v>219</v>
      </c>
      <c r="I73" s="326" t="s">
        <v>292</v>
      </c>
      <c r="J73" s="324"/>
    </row>
    <row r="74" spans="2:10" ht="15" customHeight="1" x14ac:dyDescent="0.25">
      <c r="B74" s="326">
        <v>18</v>
      </c>
      <c r="C74" s="324"/>
      <c r="D74" s="326" t="s">
        <v>293</v>
      </c>
      <c r="E74" s="324"/>
      <c r="F74" s="327">
        <v>319.89999999999998</v>
      </c>
      <c r="G74" s="324"/>
      <c r="H74" s="330" t="s">
        <v>231</v>
      </c>
      <c r="I74" s="326" t="s">
        <v>294</v>
      </c>
      <c r="J74" s="324"/>
    </row>
    <row r="75" spans="2:10" ht="15" customHeight="1" x14ac:dyDescent="0.25">
      <c r="B75" s="326">
        <v>19</v>
      </c>
      <c r="C75" s="324"/>
      <c r="D75" s="326" t="s">
        <v>275</v>
      </c>
      <c r="E75" s="324"/>
      <c r="F75" s="327">
        <v>1500</v>
      </c>
      <c r="G75" s="324"/>
      <c r="H75" s="330" t="s">
        <v>231</v>
      </c>
      <c r="I75" s="326" t="s">
        <v>292</v>
      </c>
      <c r="J75" s="324"/>
    </row>
    <row r="76" spans="2:10" ht="15" customHeight="1" x14ac:dyDescent="0.25">
      <c r="B76" s="326">
        <v>20</v>
      </c>
      <c r="C76" s="324"/>
      <c r="D76" s="326" t="s">
        <v>273</v>
      </c>
      <c r="E76" s="324"/>
      <c r="F76" s="327">
        <v>177</v>
      </c>
      <c r="G76" s="324"/>
      <c r="H76" s="330" t="s">
        <v>231</v>
      </c>
      <c r="I76" s="326" t="s">
        <v>274</v>
      </c>
      <c r="J76" s="324"/>
    </row>
    <row r="77" spans="2:10" ht="15" customHeight="1" x14ac:dyDescent="0.25">
      <c r="B77" s="326">
        <v>21</v>
      </c>
      <c r="C77" s="324"/>
      <c r="D77" s="326" t="s">
        <v>275</v>
      </c>
      <c r="E77" s="324"/>
      <c r="F77" s="327">
        <v>1500</v>
      </c>
      <c r="G77" s="324"/>
      <c r="H77" s="330" t="s">
        <v>234</v>
      </c>
      <c r="I77" s="326" t="s">
        <v>292</v>
      </c>
      <c r="J77" s="324"/>
    </row>
    <row r="78" spans="2:10" ht="15" customHeight="1" x14ac:dyDescent="0.25">
      <c r="B78" s="326">
        <v>22</v>
      </c>
      <c r="C78" s="324"/>
      <c r="D78" s="326" t="s">
        <v>295</v>
      </c>
      <c r="E78" s="324"/>
      <c r="F78" s="327">
        <v>2000</v>
      </c>
      <c r="G78" s="324"/>
      <c r="H78" s="330" t="s">
        <v>296</v>
      </c>
      <c r="I78" s="326" t="s">
        <v>297</v>
      </c>
      <c r="J78" s="324"/>
    </row>
    <row r="79" spans="2:10" x14ac:dyDescent="0.25">
      <c r="B79" s="326"/>
      <c r="C79" s="324"/>
      <c r="D79" s="346" t="s">
        <v>15</v>
      </c>
      <c r="E79" s="347"/>
      <c r="F79" s="329">
        <f>SUM(F57:F78)</f>
        <v>38161.57</v>
      </c>
      <c r="G79" s="324"/>
      <c r="H79" s="325"/>
      <c r="I79" s="323"/>
      <c r="J79" s="324"/>
    </row>
    <row r="80" spans="2:10" ht="45.6" customHeight="1" x14ac:dyDescent="0.25">
      <c r="B80" s="321" t="s">
        <v>298</v>
      </c>
      <c r="C80" s="322"/>
      <c r="D80" s="322"/>
      <c r="E80" s="322"/>
      <c r="F80" s="322"/>
      <c r="G80" s="322"/>
      <c r="H80" s="322"/>
      <c r="I80" s="322"/>
      <c r="J80" s="322"/>
    </row>
    <row r="81" spans="2:10" ht="15" customHeight="1" x14ac:dyDescent="0.25">
      <c r="B81" s="323" t="s">
        <v>183</v>
      </c>
      <c r="C81" s="324"/>
      <c r="D81" s="323" t="s">
        <v>184</v>
      </c>
      <c r="E81" s="324"/>
      <c r="F81" s="323" t="s">
        <v>185</v>
      </c>
      <c r="G81" s="324"/>
      <c r="H81" s="325" t="s">
        <v>186</v>
      </c>
      <c r="I81" s="323" t="s">
        <v>187</v>
      </c>
      <c r="J81" s="324"/>
    </row>
    <row r="82" spans="2:10" ht="15" customHeight="1" x14ac:dyDescent="0.25">
      <c r="B82" s="326">
        <v>1</v>
      </c>
      <c r="C82" s="324"/>
      <c r="D82" s="326" t="s">
        <v>46</v>
      </c>
      <c r="E82" s="324"/>
      <c r="F82" s="327">
        <v>1160.3</v>
      </c>
      <c r="G82" s="324"/>
      <c r="H82" s="330" t="s">
        <v>299</v>
      </c>
      <c r="I82" s="326" t="s">
        <v>300</v>
      </c>
      <c r="J82" s="324"/>
    </row>
    <row r="83" spans="2:10" ht="15" customHeight="1" x14ac:dyDescent="0.25">
      <c r="B83" s="326">
        <v>2</v>
      </c>
      <c r="C83" s="324"/>
      <c r="D83" s="326" t="s">
        <v>301</v>
      </c>
      <c r="E83" s="324"/>
      <c r="F83" s="327">
        <v>630</v>
      </c>
      <c r="G83" s="324"/>
      <c r="H83" s="330" t="s">
        <v>199</v>
      </c>
      <c r="I83" s="326" t="s">
        <v>302</v>
      </c>
      <c r="J83" s="324"/>
    </row>
    <row r="84" spans="2:10" x14ac:dyDescent="0.25">
      <c r="B84" s="323"/>
      <c r="C84" s="324"/>
      <c r="D84" s="346" t="s">
        <v>15</v>
      </c>
      <c r="E84" s="347"/>
      <c r="F84" s="329">
        <f>F82+F83</f>
        <v>1790.3</v>
      </c>
      <c r="G84" s="324"/>
      <c r="H84" s="325"/>
      <c r="I84" s="323"/>
      <c r="J84" s="324"/>
    </row>
    <row r="85" spans="2:10" ht="45.6" customHeight="1" x14ac:dyDescent="0.25">
      <c r="B85" s="321" t="s">
        <v>303</v>
      </c>
      <c r="C85" s="322"/>
      <c r="D85" s="322"/>
      <c r="E85" s="322"/>
      <c r="F85" s="322"/>
      <c r="G85" s="322"/>
      <c r="H85" s="322"/>
      <c r="I85" s="322"/>
      <c r="J85" s="322"/>
    </row>
    <row r="86" spans="2:10" ht="15" customHeight="1" x14ac:dyDescent="0.25">
      <c r="B86" s="323" t="s">
        <v>183</v>
      </c>
      <c r="C86" s="324"/>
      <c r="D86" s="323" t="s">
        <v>184</v>
      </c>
      <c r="E86" s="324"/>
      <c r="F86" s="323" t="s">
        <v>185</v>
      </c>
      <c r="G86" s="324"/>
      <c r="H86" s="325" t="s">
        <v>186</v>
      </c>
      <c r="I86" s="323" t="s">
        <v>187</v>
      </c>
      <c r="J86" s="324"/>
    </row>
    <row r="87" spans="2:10" ht="15" customHeight="1" x14ac:dyDescent="0.25">
      <c r="B87" s="326">
        <v>1</v>
      </c>
      <c r="C87" s="324"/>
      <c r="D87" s="326" t="s">
        <v>304</v>
      </c>
      <c r="E87" s="324"/>
      <c r="F87" s="327">
        <v>47.7</v>
      </c>
      <c r="G87" s="324"/>
      <c r="H87" s="330" t="s">
        <v>219</v>
      </c>
      <c r="I87" s="326" t="s">
        <v>305</v>
      </c>
      <c r="J87" s="324"/>
    </row>
    <row r="88" spans="2:10" ht="15" customHeight="1" x14ac:dyDescent="0.25">
      <c r="B88" s="326">
        <v>2</v>
      </c>
      <c r="C88" s="324"/>
      <c r="D88" s="326" t="s">
        <v>306</v>
      </c>
      <c r="E88" s="324"/>
      <c r="F88" s="327">
        <v>655</v>
      </c>
      <c r="G88" s="324"/>
      <c r="H88" s="330" t="s">
        <v>254</v>
      </c>
      <c r="I88" s="326" t="s">
        <v>307</v>
      </c>
      <c r="J88" s="324"/>
    </row>
    <row r="89" spans="2:10" ht="15" customHeight="1" x14ac:dyDescent="0.25">
      <c r="B89" s="326">
        <v>3</v>
      </c>
      <c r="C89" s="324"/>
      <c r="D89" s="326" t="s">
        <v>308</v>
      </c>
      <c r="E89" s="324"/>
      <c r="F89" s="327">
        <v>45.5</v>
      </c>
      <c r="G89" s="324"/>
      <c r="H89" s="330" t="s">
        <v>199</v>
      </c>
      <c r="I89" s="326" t="s">
        <v>288</v>
      </c>
      <c r="J89" s="324"/>
    </row>
    <row r="90" spans="2:10" ht="15" customHeight="1" x14ac:dyDescent="0.25">
      <c r="B90" s="326">
        <v>4</v>
      </c>
      <c r="C90" s="324"/>
      <c r="D90" s="326" t="s">
        <v>309</v>
      </c>
      <c r="E90" s="324"/>
      <c r="F90" s="327">
        <v>211.6</v>
      </c>
      <c r="G90" s="324"/>
      <c r="H90" s="330" t="s">
        <v>276</v>
      </c>
      <c r="I90" s="326" t="s">
        <v>310</v>
      </c>
      <c r="J90" s="324"/>
    </row>
    <row r="91" spans="2:10" ht="15" customHeight="1" x14ac:dyDescent="0.25">
      <c r="B91" s="326">
        <v>5</v>
      </c>
      <c r="C91" s="324"/>
      <c r="D91" s="326" t="s">
        <v>311</v>
      </c>
      <c r="E91" s="324"/>
      <c r="F91" s="327">
        <v>6090</v>
      </c>
      <c r="G91" s="324"/>
      <c r="H91" s="330" t="s">
        <v>199</v>
      </c>
      <c r="I91" s="326" t="s">
        <v>282</v>
      </c>
      <c r="J91" s="324"/>
    </row>
    <row r="92" spans="2:10" ht="15" customHeight="1" x14ac:dyDescent="0.25">
      <c r="B92" s="326">
        <v>6</v>
      </c>
      <c r="C92" s="324"/>
      <c r="D92" s="326" t="s">
        <v>312</v>
      </c>
      <c r="E92" s="324"/>
      <c r="F92" s="327">
        <v>5000</v>
      </c>
      <c r="G92" s="324"/>
      <c r="H92" s="330" t="s">
        <v>209</v>
      </c>
      <c r="I92" s="326" t="s">
        <v>282</v>
      </c>
      <c r="J92" s="324"/>
    </row>
    <row r="93" spans="2:10" ht="15" customHeight="1" x14ac:dyDescent="0.25">
      <c r="B93" s="326">
        <v>7</v>
      </c>
      <c r="C93" s="324"/>
      <c r="D93" s="326" t="s">
        <v>313</v>
      </c>
      <c r="E93" s="324"/>
      <c r="F93" s="327">
        <v>159.80000000000001</v>
      </c>
      <c r="G93" s="324"/>
      <c r="H93" s="330" t="s">
        <v>196</v>
      </c>
      <c r="I93" s="326" t="s">
        <v>314</v>
      </c>
      <c r="J93" s="324"/>
    </row>
    <row r="94" spans="2:10" ht="15" customHeight="1" x14ac:dyDescent="0.25">
      <c r="B94" s="326">
        <v>8</v>
      </c>
      <c r="C94" s="324"/>
      <c r="D94" s="326" t="s">
        <v>315</v>
      </c>
      <c r="E94" s="324"/>
      <c r="F94" s="327">
        <v>15</v>
      </c>
      <c r="G94" s="324"/>
      <c r="H94" s="330" t="s">
        <v>231</v>
      </c>
      <c r="I94" s="326" t="s">
        <v>316</v>
      </c>
      <c r="J94" s="324"/>
    </row>
    <row r="95" spans="2:10" ht="15" customHeight="1" x14ac:dyDescent="0.25">
      <c r="B95" s="326">
        <v>9</v>
      </c>
      <c r="C95" s="324"/>
      <c r="D95" s="326" t="s">
        <v>317</v>
      </c>
      <c r="E95" s="324"/>
      <c r="F95" s="327">
        <v>294</v>
      </c>
      <c r="G95" s="324"/>
      <c r="H95" s="330" t="s">
        <v>219</v>
      </c>
      <c r="I95" s="326" t="s">
        <v>318</v>
      </c>
      <c r="J95" s="324"/>
    </row>
    <row r="96" spans="2:10" ht="15" customHeight="1" x14ac:dyDescent="0.25">
      <c r="B96" s="326">
        <v>10</v>
      </c>
      <c r="C96" s="324"/>
      <c r="D96" s="326" t="s">
        <v>313</v>
      </c>
      <c r="E96" s="324"/>
      <c r="F96" s="327">
        <v>300.2</v>
      </c>
      <c r="G96" s="324"/>
      <c r="H96" s="330" t="s">
        <v>196</v>
      </c>
      <c r="I96" s="326" t="s">
        <v>314</v>
      </c>
      <c r="J96" s="324"/>
    </row>
    <row r="97" spans="2:10" ht="15" customHeight="1" x14ac:dyDescent="0.25">
      <c r="B97" s="326">
        <v>11</v>
      </c>
      <c r="C97" s="324"/>
      <c r="D97" s="326" t="s">
        <v>309</v>
      </c>
      <c r="E97" s="324"/>
      <c r="F97" s="327">
        <v>305.60000000000002</v>
      </c>
      <c r="G97" s="324"/>
      <c r="H97" s="330" t="s">
        <v>287</v>
      </c>
      <c r="I97" s="326" t="s">
        <v>310</v>
      </c>
      <c r="J97" s="324"/>
    </row>
    <row r="98" spans="2:10" ht="15" customHeight="1" x14ac:dyDescent="0.25">
      <c r="B98" s="326">
        <v>12</v>
      </c>
      <c r="C98" s="324"/>
      <c r="D98" s="326" t="s">
        <v>309</v>
      </c>
      <c r="E98" s="324"/>
      <c r="F98" s="327">
        <v>307</v>
      </c>
      <c r="G98" s="324"/>
      <c r="H98" s="330" t="s">
        <v>199</v>
      </c>
      <c r="I98" s="326" t="s">
        <v>310</v>
      </c>
      <c r="J98" s="324"/>
    </row>
    <row r="99" spans="2:10" ht="15" customHeight="1" x14ac:dyDescent="0.25">
      <c r="B99" s="326">
        <v>13</v>
      </c>
      <c r="C99" s="324"/>
      <c r="D99" s="326" t="s">
        <v>319</v>
      </c>
      <c r="E99" s="324"/>
      <c r="F99" s="327">
        <v>472</v>
      </c>
      <c r="G99" s="324"/>
      <c r="H99" s="330" t="s">
        <v>296</v>
      </c>
      <c r="I99" s="326" t="s">
        <v>320</v>
      </c>
      <c r="J99" s="324"/>
    </row>
    <row r="100" spans="2:10" ht="15" customHeight="1" x14ac:dyDescent="0.25">
      <c r="B100" s="326">
        <v>14</v>
      </c>
      <c r="C100" s="324"/>
      <c r="D100" s="326" t="s">
        <v>313</v>
      </c>
      <c r="E100" s="324"/>
      <c r="F100" s="327">
        <v>300.2</v>
      </c>
      <c r="G100" s="324"/>
      <c r="H100" s="330" t="s">
        <v>196</v>
      </c>
      <c r="I100" s="326" t="s">
        <v>314</v>
      </c>
      <c r="J100" s="324"/>
    </row>
    <row r="101" spans="2:10" ht="15" customHeight="1" x14ac:dyDescent="0.25">
      <c r="B101" s="326">
        <v>15</v>
      </c>
      <c r="C101" s="324"/>
      <c r="D101" s="326" t="s">
        <v>317</v>
      </c>
      <c r="E101" s="324"/>
      <c r="F101" s="327">
        <v>32</v>
      </c>
      <c r="G101" s="324"/>
      <c r="H101" s="330" t="s">
        <v>196</v>
      </c>
      <c r="I101" s="326" t="s">
        <v>318</v>
      </c>
      <c r="J101" s="324"/>
    </row>
    <row r="102" spans="2:10" x14ac:dyDescent="0.25">
      <c r="B102" s="323"/>
      <c r="C102" s="324"/>
      <c r="D102" s="346" t="s">
        <v>15</v>
      </c>
      <c r="E102" s="347"/>
      <c r="F102" s="329">
        <f>SUM(F87:F101)</f>
        <v>14235.6</v>
      </c>
      <c r="G102" s="324"/>
      <c r="H102" s="325"/>
      <c r="I102" s="323"/>
      <c r="J102" s="324"/>
    </row>
    <row r="103" spans="2:10" ht="45.6" customHeight="1" x14ac:dyDescent="0.25">
      <c r="B103" s="321" t="s">
        <v>321</v>
      </c>
      <c r="C103" s="322"/>
      <c r="D103" s="322"/>
      <c r="E103" s="322"/>
      <c r="F103" s="322"/>
      <c r="G103" s="322"/>
      <c r="H103" s="322"/>
      <c r="I103" s="322"/>
      <c r="J103" s="322"/>
    </row>
    <row r="104" spans="2:10" ht="15" customHeight="1" x14ac:dyDescent="0.25">
      <c r="B104" s="323" t="s">
        <v>183</v>
      </c>
      <c r="C104" s="324"/>
      <c r="D104" s="323" t="s">
        <v>184</v>
      </c>
      <c r="E104" s="324"/>
      <c r="F104" s="323" t="s">
        <v>185</v>
      </c>
      <c r="G104" s="324"/>
      <c r="H104" s="325" t="s">
        <v>186</v>
      </c>
      <c r="I104" s="323" t="s">
        <v>187</v>
      </c>
      <c r="J104" s="324"/>
    </row>
    <row r="105" spans="2:10" ht="15" customHeight="1" x14ac:dyDescent="0.25">
      <c r="B105" s="326">
        <v>1</v>
      </c>
      <c r="C105" s="324"/>
      <c r="D105" s="326" t="s">
        <v>322</v>
      </c>
      <c r="E105" s="324"/>
      <c r="F105" s="327">
        <v>198.36</v>
      </c>
      <c r="G105" s="324"/>
      <c r="H105" s="330" t="s">
        <v>207</v>
      </c>
      <c r="I105" s="326" t="s">
        <v>323</v>
      </c>
      <c r="J105" s="324"/>
    </row>
    <row r="106" spans="2:10" ht="15" customHeight="1" x14ac:dyDescent="0.25">
      <c r="B106" s="326">
        <v>2</v>
      </c>
      <c r="C106" s="324"/>
      <c r="D106" s="326" t="s">
        <v>322</v>
      </c>
      <c r="E106" s="324"/>
      <c r="F106" s="327">
        <v>2886.22</v>
      </c>
      <c r="G106" s="324"/>
      <c r="H106" s="330" t="s">
        <v>207</v>
      </c>
      <c r="I106" s="326" t="s">
        <v>323</v>
      </c>
      <c r="J106" s="324"/>
    </row>
    <row r="107" spans="2:10" ht="15" customHeight="1" x14ac:dyDescent="0.25">
      <c r="B107" s="326">
        <v>3</v>
      </c>
      <c r="C107" s="324"/>
      <c r="D107" s="326" t="s">
        <v>322</v>
      </c>
      <c r="E107" s="324"/>
      <c r="F107" s="327">
        <v>1316.57</v>
      </c>
      <c r="G107" s="324"/>
      <c r="H107" s="330" t="s">
        <v>227</v>
      </c>
      <c r="I107" s="326" t="s">
        <v>323</v>
      </c>
      <c r="J107" s="324"/>
    </row>
    <row r="108" spans="2:10" ht="15" customHeight="1" x14ac:dyDescent="0.25">
      <c r="B108" s="326">
        <v>4</v>
      </c>
      <c r="C108" s="324"/>
      <c r="D108" s="326" t="s">
        <v>322</v>
      </c>
      <c r="E108" s="324"/>
      <c r="F108" s="327">
        <v>1851.2</v>
      </c>
      <c r="G108" s="324"/>
      <c r="H108" s="330" t="s">
        <v>227</v>
      </c>
      <c r="I108" s="326" t="s">
        <v>323</v>
      </c>
      <c r="J108" s="324"/>
    </row>
    <row r="109" spans="2:10" ht="15" customHeight="1" x14ac:dyDescent="0.25">
      <c r="B109" s="326">
        <v>5</v>
      </c>
      <c r="C109" s="324"/>
      <c r="D109" s="326" t="s">
        <v>322</v>
      </c>
      <c r="E109" s="324"/>
      <c r="F109" s="327">
        <v>106.09</v>
      </c>
      <c r="G109" s="324"/>
      <c r="H109" s="330" t="s">
        <v>227</v>
      </c>
      <c r="I109" s="326" t="s">
        <v>323</v>
      </c>
      <c r="J109" s="324"/>
    </row>
    <row r="110" spans="2:10" ht="15" customHeight="1" x14ac:dyDescent="0.25">
      <c r="B110" s="326">
        <v>6</v>
      </c>
      <c r="C110" s="324"/>
      <c r="D110" s="326" t="s">
        <v>322</v>
      </c>
      <c r="E110" s="324"/>
      <c r="F110" s="327">
        <v>81.900000000000006</v>
      </c>
      <c r="G110" s="324"/>
      <c r="H110" s="330" t="s">
        <v>231</v>
      </c>
      <c r="I110" s="326" t="s">
        <v>323</v>
      </c>
      <c r="J110" s="324"/>
    </row>
    <row r="111" spans="2:10" x14ac:dyDescent="0.25">
      <c r="B111" s="323"/>
      <c r="C111" s="324"/>
      <c r="D111" s="346" t="s">
        <v>15</v>
      </c>
      <c r="E111" s="347"/>
      <c r="F111" s="329">
        <f>F105+F106+F107+F108+F109+F110</f>
        <v>6440.3399999999992</v>
      </c>
      <c r="G111" s="324"/>
      <c r="H111" s="325"/>
      <c r="I111" s="323"/>
      <c r="J111" s="324"/>
    </row>
    <row r="112" spans="2:10" ht="45.6" customHeight="1" x14ac:dyDescent="0.25">
      <c r="B112" s="321" t="s">
        <v>324</v>
      </c>
      <c r="C112" s="322"/>
      <c r="D112" s="322"/>
      <c r="E112" s="322"/>
      <c r="F112" s="322"/>
      <c r="G112" s="322"/>
      <c r="H112" s="322"/>
      <c r="I112" s="322"/>
      <c r="J112" s="322"/>
    </row>
    <row r="113" spans="2:10" ht="15" customHeight="1" x14ac:dyDescent="0.25">
      <c r="B113" s="323" t="s">
        <v>183</v>
      </c>
      <c r="C113" s="324"/>
      <c r="D113" s="323" t="s">
        <v>184</v>
      </c>
      <c r="E113" s="324"/>
      <c r="F113" s="323" t="s">
        <v>185</v>
      </c>
      <c r="G113" s="324"/>
      <c r="H113" s="325" t="s">
        <v>186</v>
      </c>
      <c r="I113" s="323" t="s">
        <v>187</v>
      </c>
      <c r="J113" s="324"/>
    </row>
    <row r="114" spans="2:10" ht="15" customHeight="1" x14ac:dyDescent="0.25">
      <c r="B114" s="326">
        <v>1</v>
      </c>
      <c r="C114" s="324"/>
      <c r="D114" s="326" t="s">
        <v>325</v>
      </c>
      <c r="E114" s="324"/>
      <c r="F114" s="327">
        <v>20</v>
      </c>
      <c r="G114" s="324"/>
      <c r="H114" s="330" t="s">
        <v>231</v>
      </c>
      <c r="I114" s="326" t="s">
        <v>326</v>
      </c>
      <c r="J114" s="324"/>
    </row>
    <row r="115" spans="2:10" ht="15" customHeight="1" x14ac:dyDescent="0.25">
      <c r="B115" s="326">
        <v>2</v>
      </c>
      <c r="C115" s="324"/>
      <c r="D115" s="326" t="s">
        <v>325</v>
      </c>
      <c r="E115" s="324"/>
      <c r="F115" s="327">
        <v>32</v>
      </c>
      <c r="G115" s="324"/>
      <c r="H115" s="330" t="s">
        <v>231</v>
      </c>
      <c r="I115" s="326" t="s">
        <v>327</v>
      </c>
      <c r="J115" s="324"/>
    </row>
    <row r="116" spans="2:10" ht="15" customHeight="1" x14ac:dyDescent="0.25">
      <c r="B116" s="326">
        <v>3</v>
      </c>
      <c r="C116" s="324"/>
      <c r="D116" s="326" t="s">
        <v>325</v>
      </c>
      <c r="E116" s="324"/>
      <c r="F116" s="327">
        <v>818.12</v>
      </c>
      <c r="G116" s="324"/>
      <c r="H116" s="330" t="s">
        <v>231</v>
      </c>
      <c r="I116" s="326" t="s">
        <v>328</v>
      </c>
      <c r="J116" s="324"/>
    </row>
    <row r="117" spans="2:10" ht="15" customHeight="1" x14ac:dyDescent="0.25">
      <c r="B117" s="326">
        <v>4</v>
      </c>
      <c r="C117" s="324"/>
      <c r="D117" s="326" t="s">
        <v>325</v>
      </c>
      <c r="E117" s="324"/>
      <c r="F117" s="327">
        <v>590.4</v>
      </c>
      <c r="G117" s="324"/>
      <c r="H117" s="330" t="s">
        <v>231</v>
      </c>
      <c r="I117" s="326" t="s">
        <v>328</v>
      </c>
      <c r="J117" s="324"/>
    </row>
    <row r="118" spans="2:10" ht="15" customHeight="1" x14ac:dyDescent="0.25">
      <c r="B118" s="326">
        <v>5</v>
      </c>
      <c r="C118" s="324"/>
      <c r="D118" s="326" t="s">
        <v>325</v>
      </c>
      <c r="E118" s="324"/>
      <c r="F118" s="327">
        <v>902.98</v>
      </c>
      <c r="G118" s="324"/>
      <c r="H118" s="330" t="s">
        <v>231</v>
      </c>
      <c r="I118" s="326" t="s">
        <v>327</v>
      </c>
      <c r="J118" s="324"/>
    </row>
    <row r="119" spans="2:10" ht="15" customHeight="1" x14ac:dyDescent="0.25">
      <c r="B119" s="326">
        <v>6</v>
      </c>
      <c r="C119" s="324"/>
      <c r="D119" s="326" t="s">
        <v>325</v>
      </c>
      <c r="E119" s="324"/>
      <c r="F119" s="327">
        <v>32</v>
      </c>
      <c r="G119" s="324"/>
      <c r="H119" s="330" t="s">
        <v>231</v>
      </c>
      <c r="I119" s="326" t="s">
        <v>327</v>
      </c>
      <c r="J119" s="324"/>
    </row>
    <row r="120" spans="2:10" ht="15" customHeight="1" x14ac:dyDescent="0.25">
      <c r="B120" s="326">
        <v>7</v>
      </c>
      <c r="C120" s="324"/>
      <c r="D120" s="326" t="s">
        <v>325</v>
      </c>
      <c r="E120" s="324"/>
      <c r="F120" s="327">
        <v>623</v>
      </c>
      <c r="G120" s="324"/>
      <c r="H120" s="330" t="s">
        <v>194</v>
      </c>
      <c r="I120" s="326" t="s">
        <v>328</v>
      </c>
      <c r="J120" s="324"/>
    </row>
    <row r="121" spans="2:10" x14ac:dyDescent="0.25">
      <c r="B121" s="323"/>
      <c r="C121" s="324"/>
      <c r="D121" s="346" t="s">
        <v>15</v>
      </c>
      <c r="E121" s="347"/>
      <c r="F121" s="329">
        <f>SUM(F114:F120)</f>
        <v>3018.5</v>
      </c>
      <c r="G121" s="324"/>
      <c r="H121" s="325"/>
      <c r="I121" s="323"/>
      <c r="J121" s="324"/>
    </row>
    <row r="122" spans="2:10" ht="45.6" customHeight="1" x14ac:dyDescent="0.25">
      <c r="B122" s="321" t="s">
        <v>329</v>
      </c>
      <c r="C122" s="322"/>
      <c r="D122" s="322"/>
      <c r="E122" s="322"/>
      <c r="F122" s="322"/>
      <c r="G122" s="322"/>
      <c r="H122" s="322"/>
      <c r="I122" s="322"/>
      <c r="J122" s="322"/>
    </row>
    <row r="123" spans="2:10" ht="15" customHeight="1" x14ac:dyDescent="0.25">
      <c r="B123" s="323" t="s">
        <v>183</v>
      </c>
      <c r="C123" s="324"/>
      <c r="D123" s="323" t="s">
        <v>184</v>
      </c>
      <c r="E123" s="324"/>
      <c r="F123" s="323" t="s">
        <v>185</v>
      </c>
      <c r="G123" s="324"/>
      <c r="H123" s="325" t="s">
        <v>186</v>
      </c>
      <c r="I123" s="323" t="s">
        <v>187</v>
      </c>
      <c r="J123" s="324"/>
    </row>
    <row r="124" spans="2:10" ht="15" customHeight="1" x14ac:dyDescent="0.25">
      <c r="B124" s="326">
        <v>1</v>
      </c>
      <c r="C124" s="324"/>
      <c r="D124" s="326" t="s">
        <v>330</v>
      </c>
      <c r="E124" s="324"/>
      <c r="F124" s="327">
        <v>15900</v>
      </c>
      <c r="G124" s="324"/>
      <c r="H124" s="330" t="s">
        <v>209</v>
      </c>
      <c r="I124" s="326" t="s">
        <v>331</v>
      </c>
      <c r="J124" s="324"/>
    </row>
    <row r="125" spans="2:10" ht="15" customHeight="1" x14ac:dyDescent="0.25">
      <c r="B125" s="326">
        <v>2</v>
      </c>
      <c r="C125" s="324"/>
      <c r="D125" s="326" t="s">
        <v>330</v>
      </c>
      <c r="E125" s="324"/>
      <c r="F125" s="327">
        <v>15895</v>
      </c>
      <c r="G125" s="324"/>
      <c r="H125" s="330" t="s">
        <v>285</v>
      </c>
      <c r="I125" s="326" t="s">
        <v>331</v>
      </c>
      <c r="J125" s="324"/>
    </row>
    <row r="126" spans="2:10" ht="15" customHeight="1" x14ac:dyDescent="0.25">
      <c r="B126" s="326">
        <v>3</v>
      </c>
      <c r="C126" s="324"/>
      <c r="D126" s="326" t="s">
        <v>330</v>
      </c>
      <c r="E126" s="324"/>
      <c r="F126" s="327">
        <v>15895</v>
      </c>
      <c r="G126" s="324"/>
      <c r="H126" s="330" t="s">
        <v>234</v>
      </c>
      <c r="I126" s="326" t="s">
        <v>331</v>
      </c>
      <c r="J126" s="324"/>
    </row>
    <row r="127" spans="2:10" x14ac:dyDescent="0.25">
      <c r="B127" s="323"/>
      <c r="C127" s="324"/>
      <c r="D127" s="346" t="s">
        <v>15</v>
      </c>
      <c r="E127" s="347"/>
      <c r="F127" s="329">
        <f>F124+F125+F126</f>
        <v>47690</v>
      </c>
      <c r="G127" s="324"/>
      <c r="H127" s="325"/>
      <c r="I127" s="323"/>
      <c r="J127" s="324"/>
    </row>
    <row r="128" spans="2:10" ht="45.6" customHeight="1" x14ac:dyDescent="0.25">
      <c r="B128" s="321" t="s">
        <v>332</v>
      </c>
      <c r="C128" s="322"/>
      <c r="D128" s="322"/>
      <c r="E128" s="322"/>
      <c r="F128" s="322"/>
      <c r="G128" s="322"/>
      <c r="H128" s="322"/>
      <c r="I128" s="322"/>
      <c r="J128" s="322"/>
    </row>
    <row r="129" spans="1:10" ht="15" customHeight="1" x14ac:dyDescent="0.25">
      <c r="A129" s="170"/>
      <c r="B129" s="323" t="s">
        <v>183</v>
      </c>
      <c r="C129" s="324"/>
      <c r="D129" s="323" t="s">
        <v>184</v>
      </c>
      <c r="E129" s="324"/>
      <c r="F129" s="323" t="s">
        <v>185</v>
      </c>
      <c r="G129" s="324"/>
      <c r="H129" s="325" t="s">
        <v>186</v>
      </c>
      <c r="I129" s="323" t="s">
        <v>187</v>
      </c>
      <c r="J129" s="324"/>
    </row>
    <row r="130" spans="1:10" ht="15" customHeight="1" x14ac:dyDescent="0.25">
      <c r="A130" s="170"/>
      <c r="B130" s="326">
        <v>1</v>
      </c>
      <c r="C130" s="324"/>
      <c r="D130" s="326" t="s">
        <v>333</v>
      </c>
      <c r="E130" s="324"/>
      <c r="F130" s="327">
        <v>305</v>
      </c>
      <c r="G130" s="324"/>
      <c r="H130" s="330" t="s">
        <v>199</v>
      </c>
      <c r="I130" s="326" t="s">
        <v>288</v>
      </c>
      <c r="J130" s="324"/>
    </row>
    <row r="131" spans="1:10" ht="15" customHeight="1" x14ac:dyDescent="0.25">
      <c r="A131" s="170"/>
      <c r="B131" s="326">
        <v>2</v>
      </c>
      <c r="C131" s="324"/>
      <c r="D131" s="326" t="s">
        <v>334</v>
      </c>
      <c r="E131" s="324"/>
      <c r="F131" s="327">
        <v>613.6</v>
      </c>
      <c r="G131" s="324"/>
      <c r="H131" s="330" t="s">
        <v>261</v>
      </c>
      <c r="I131" s="326" t="s">
        <v>274</v>
      </c>
      <c r="J131" s="324"/>
    </row>
    <row r="132" spans="1:10" ht="15" customHeight="1" x14ac:dyDescent="0.25">
      <c r="A132" s="170"/>
      <c r="B132" s="326">
        <v>3</v>
      </c>
      <c r="C132" s="324"/>
      <c r="D132" s="326" t="s">
        <v>335</v>
      </c>
      <c r="E132" s="324"/>
      <c r="F132" s="327">
        <v>590</v>
      </c>
      <c r="G132" s="324"/>
      <c r="H132" s="330" t="s">
        <v>199</v>
      </c>
      <c r="I132" s="326" t="s">
        <v>279</v>
      </c>
      <c r="J132" s="324"/>
    </row>
    <row r="133" spans="1:10" ht="15" customHeight="1" x14ac:dyDescent="0.25">
      <c r="A133" s="170"/>
      <c r="B133" s="326">
        <v>4</v>
      </c>
      <c r="C133" s="324"/>
      <c r="D133" s="326" t="s">
        <v>336</v>
      </c>
      <c r="E133" s="324"/>
      <c r="F133" s="327">
        <v>590</v>
      </c>
      <c r="G133" s="324"/>
      <c r="H133" s="330" t="s">
        <v>276</v>
      </c>
      <c r="I133" s="326" t="s">
        <v>279</v>
      </c>
      <c r="J133" s="324"/>
    </row>
    <row r="134" spans="1:10" ht="15" customHeight="1" x14ac:dyDescent="0.25">
      <c r="A134" s="170"/>
      <c r="B134" s="326">
        <v>5</v>
      </c>
      <c r="C134" s="324"/>
      <c r="D134" s="326" t="s">
        <v>334</v>
      </c>
      <c r="E134" s="324"/>
      <c r="F134" s="327">
        <v>613.6</v>
      </c>
      <c r="G134" s="324"/>
      <c r="H134" s="330" t="s">
        <v>261</v>
      </c>
      <c r="I134" s="326" t="s">
        <v>274</v>
      </c>
      <c r="J134" s="324"/>
    </row>
    <row r="135" spans="1:10" ht="15" customHeight="1" x14ac:dyDescent="0.25">
      <c r="A135" s="170"/>
      <c r="B135" s="326">
        <v>6</v>
      </c>
      <c r="C135" s="324"/>
      <c r="D135" s="326" t="s">
        <v>337</v>
      </c>
      <c r="E135" s="324"/>
      <c r="F135" s="327">
        <v>1339</v>
      </c>
      <c r="G135" s="324"/>
      <c r="H135" s="330" t="s">
        <v>194</v>
      </c>
      <c r="I135" s="326" t="s">
        <v>300</v>
      </c>
      <c r="J135" s="324"/>
    </row>
    <row r="136" spans="1:10" ht="15" customHeight="1" x14ac:dyDescent="0.25">
      <c r="A136" s="170"/>
      <c r="B136" s="326">
        <v>7</v>
      </c>
      <c r="C136" s="324"/>
      <c r="D136" s="326" t="s">
        <v>338</v>
      </c>
      <c r="E136" s="324"/>
      <c r="F136" s="327">
        <v>305</v>
      </c>
      <c r="G136" s="324"/>
      <c r="H136" s="330" t="s">
        <v>194</v>
      </c>
      <c r="I136" s="326" t="s">
        <v>288</v>
      </c>
      <c r="J136" s="324"/>
    </row>
    <row r="137" spans="1:10" ht="15" customHeight="1" x14ac:dyDescent="0.25">
      <c r="A137" s="170"/>
      <c r="B137" s="326">
        <v>8</v>
      </c>
      <c r="C137" s="324"/>
      <c r="D137" s="326" t="s">
        <v>336</v>
      </c>
      <c r="E137" s="324"/>
      <c r="F137" s="327">
        <v>590</v>
      </c>
      <c r="G137" s="324"/>
      <c r="H137" s="330" t="s">
        <v>219</v>
      </c>
      <c r="I137" s="326" t="s">
        <v>279</v>
      </c>
      <c r="J137" s="324"/>
    </row>
    <row r="138" spans="1:10" ht="15" customHeight="1" x14ac:dyDescent="0.25">
      <c r="A138" s="170"/>
      <c r="B138" s="326">
        <v>9</v>
      </c>
      <c r="C138" s="324"/>
      <c r="D138" s="326" t="s">
        <v>339</v>
      </c>
      <c r="E138" s="324"/>
      <c r="F138" s="327">
        <v>613.6</v>
      </c>
      <c r="G138" s="324"/>
      <c r="H138" s="330" t="s">
        <v>219</v>
      </c>
      <c r="I138" s="326" t="s">
        <v>274</v>
      </c>
      <c r="J138" s="324"/>
    </row>
    <row r="139" spans="1:10" ht="15" customHeight="1" x14ac:dyDescent="0.25">
      <c r="A139" s="170"/>
      <c r="B139" s="326">
        <v>10</v>
      </c>
      <c r="C139" s="324"/>
      <c r="D139" s="326" t="s">
        <v>337</v>
      </c>
      <c r="E139" s="324"/>
      <c r="F139" s="327">
        <v>1339</v>
      </c>
      <c r="G139" s="324"/>
      <c r="H139" s="330" t="s">
        <v>194</v>
      </c>
      <c r="I139" s="326" t="s">
        <v>300</v>
      </c>
      <c r="J139" s="324"/>
    </row>
    <row r="140" spans="1:10" ht="15" customHeight="1" x14ac:dyDescent="0.25">
      <c r="A140" s="170"/>
      <c r="B140" s="326">
        <v>11</v>
      </c>
      <c r="C140" s="324"/>
      <c r="D140" s="326" t="s">
        <v>338</v>
      </c>
      <c r="E140" s="324"/>
      <c r="F140" s="327">
        <v>305</v>
      </c>
      <c r="G140" s="324"/>
      <c r="H140" s="330" t="s">
        <v>287</v>
      </c>
      <c r="I140" s="326" t="s">
        <v>288</v>
      </c>
      <c r="J140" s="324"/>
    </row>
    <row r="141" spans="1:10" ht="15" customHeight="1" x14ac:dyDescent="0.25">
      <c r="A141" s="170"/>
      <c r="B141" s="326">
        <v>12</v>
      </c>
      <c r="C141" s="324"/>
      <c r="D141" s="326" t="s">
        <v>337</v>
      </c>
      <c r="E141" s="324"/>
      <c r="F141" s="327">
        <v>1339</v>
      </c>
      <c r="G141" s="324"/>
      <c r="H141" s="330" t="s">
        <v>231</v>
      </c>
      <c r="I141" s="326" t="s">
        <v>300</v>
      </c>
      <c r="J141" s="324"/>
    </row>
    <row r="142" spans="1:10" ht="15" customHeight="1" x14ac:dyDescent="0.25">
      <c r="A142" s="170"/>
      <c r="B142" s="326">
        <v>13</v>
      </c>
      <c r="C142" s="324"/>
      <c r="D142" s="326" t="s">
        <v>336</v>
      </c>
      <c r="E142" s="324"/>
      <c r="F142" s="327">
        <v>590</v>
      </c>
      <c r="G142" s="324"/>
      <c r="H142" s="330" t="s">
        <v>231</v>
      </c>
      <c r="I142" s="326" t="s">
        <v>279</v>
      </c>
      <c r="J142" s="324"/>
    </row>
    <row r="143" spans="1:10" ht="15" customHeight="1" x14ac:dyDescent="0.25">
      <c r="A143" s="170"/>
      <c r="B143" s="326">
        <v>14</v>
      </c>
      <c r="C143" s="324"/>
      <c r="D143" s="326" t="s">
        <v>339</v>
      </c>
      <c r="E143" s="324"/>
      <c r="F143" s="327">
        <v>613.6</v>
      </c>
      <c r="G143" s="324"/>
      <c r="H143" s="330" t="s">
        <v>231</v>
      </c>
      <c r="I143" s="326" t="s">
        <v>274</v>
      </c>
      <c r="J143" s="324"/>
    </row>
    <row r="144" spans="1:10" ht="15" customHeight="1" x14ac:dyDescent="0.25">
      <c r="A144" s="170"/>
      <c r="B144" s="326">
        <v>15</v>
      </c>
      <c r="C144" s="324"/>
      <c r="D144" s="326" t="s">
        <v>338</v>
      </c>
      <c r="E144" s="324"/>
      <c r="F144" s="327">
        <v>305</v>
      </c>
      <c r="G144" s="324"/>
      <c r="H144" s="330" t="s">
        <v>296</v>
      </c>
      <c r="I144" s="326" t="s">
        <v>288</v>
      </c>
      <c r="J144" s="324"/>
    </row>
    <row r="145" spans="1:10" x14ac:dyDescent="0.25">
      <c r="A145" s="170"/>
      <c r="B145" s="323"/>
      <c r="C145" s="324"/>
      <c r="D145" s="346" t="s">
        <v>15</v>
      </c>
      <c r="E145" s="347"/>
      <c r="F145" s="329">
        <f>SUM(F130:F144)</f>
        <v>10051.4</v>
      </c>
      <c r="G145" s="324"/>
      <c r="H145" s="325"/>
      <c r="I145" s="323"/>
      <c r="J145" s="324"/>
    </row>
    <row r="146" spans="1:10" ht="45.6" customHeight="1" x14ac:dyDescent="0.25">
      <c r="B146" s="321" t="s">
        <v>340</v>
      </c>
      <c r="C146" s="322"/>
      <c r="D146" s="322"/>
      <c r="E146" s="322"/>
      <c r="F146" s="322"/>
      <c r="G146" s="322"/>
      <c r="H146" s="322"/>
      <c r="I146" s="322"/>
      <c r="J146" s="322"/>
    </row>
    <row r="147" spans="1:10" ht="15" customHeight="1" x14ac:dyDescent="0.25">
      <c r="B147" s="323" t="s">
        <v>183</v>
      </c>
      <c r="C147" s="324"/>
      <c r="D147" s="323" t="s">
        <v>184</v>
      </c>
      <c r="E147" s="324"/>
      <c r="F147" s="323" t="s">
        <v>185</v>
      </c>
      <c r="G147" s="324"/>
      <c r="H147" s="325" t="s">
        <v>186</v>
      </c>
      <c r="I147" s="323" t="s">
        <v>187</v>
      </c>
      <c r="J147" s="324"/>
    </row>
    <row r="148" spans="1:10" ht="15" customHeight="1" x14ac:dyDescent="0.25">
      <c r="B148" s="326">
        <v>1</v>
      </c>
      <c r="C148" s="324"/>
      <c r="D148" s="326" t="s">
        <v>341</v>
      </c>
      <c r="E148" s="324"/>
      <c r="F148" s="327">
        <v>180</v>
      </c>
      <c r="G148" s="324"/>
      <c r="H148" s="330" t="s">
        <v>276</v>
      </c>
      <c r="I148" s="326" t="s">
        <v>342</v>
      </c>
      <c r="J148" s="324"/>
    </row>
    <row r="149" spans="1:10" ht="15" customHeight="1" x14ac:dyDescent="0.25">
      <c r="B149" s="326">
        <v>2</v>
      </c>
      <c r="C149" s="324"/>
      <c r="D149" s="326" t="s">
        <v>343</v>
      </c>
      <c r="E149" s="324"/>
      <c r="F149" s="327">
        <v>180</v>
      </c>
      <c r="G149" s="324"/>
      <c r="H149" s="330" t="s">
        <v>276</v>
      </c>
      <c r="I149" s="326" t="s">
        <v>342</v>
      </c>
      <c r="J149" s="324"/>
    </row>
    <row r="150" spans="1:10" ht="15" customHeight="1" x14ac:dyDescent="0.25">
      <c r="B150" s="326">
        <v>3</v>
      </c>
      <c r="C150" s="324"/>
      <c r="D150" s="326" t="s">
        <v>341</v>
      </c>
      <c r="E150" s="324"/>
      <c r="F150" s="327">
        <v>180</v>
      </c>
      <c r="G150" s="324"/>
      <c r="H150" s="330" t="s">
        <v>194</v>
      </c>
      <c r="I150" s="326" t="s">
        <v>342</v>
      </c>
      <c r="J150" s="324"/>
    </row>
    <row r="151" spans="1:10" ht="15" customHeight="1" x14ac:dyDescent="0.25">
      <c r="B151" s="326">
        <v>4</v>
      </c>
      <c r="C151" s="324"/>
      <c r="D151" s="326" t="s">
        <v>344</v>
      </c>
      <c r="E151" s="324"/>
      <c r="F151" s="327">
        <v>2330</v>
      </c>
      <c r="G151" s="324"/>
      <c r="H151" s="330" t="s">
        <v>207</v>
      </c>
      <c r="I151" s="326" t="s">
        <v>345</v>
      </c>
      <c r="J151" s="324"/>
    </row>
    <row r="152" spans="1:10" ht="15" customHeight="1" x14ac:dyDescent="0.25">
      <c r="B152" s="326">
        <v>5</v>
      </c>
      <c r="C152" s="324"/>
      <c r="D152" s="326" t="s">
        <v>346</v>
      </c>
      <c r="E152" s="324"/>
      <c r="F152" s="327">
        <v>378</v>
      </c>
      <c r="G152" s="324"/>
      <c r="H152" s="330" t="s">
        <v>347</v>
      </c>
      <c r="I152" s="326" t="s">
        <v>348</v>
      </c>
      <c r="J152" s="324"/>
    </row>
    <row r="153" spans="1:10" x14ac:dyDescent="0.25">
      <c r="B153" s="323"/>
      <c r="C153" s="324"/>
      <c r="D153" s="346" t="s">
        <v>15</v>
      </c>
      <c r="E153" s="347"/>
      <c r="F153" s="329">
        <f>SUM(F148:F152)</f>
        <v>3248</v>
      </c>
      <c r="G153" s="324"/>
      <c r="H153" s="325"/>
      <c r="I153" s="323"/>
      <c r="J153" s="324"/>
    </row>
    <row r="154" spans="1:10" ht="45.6" customHeight="1" x14ac:dyDescent="0.25">
      <c r="B154" s="321" t="s">
        <v>349</v>
      </c>
      <c r="C154" s="322"/>
      <c r="D154" s="322"/>
      <c r="E154" s="322"/>
      <c r="F154" s="322"/>
      <c r="G154" s="322"/>
      <c r="H154" s="322"/>
      <c r="I154" s="322"/>
      <c r="J154" s="322"/>
    </row>
    <row r="155" spans="1:10" ht="15" customHeight="1" x14ac:dyDescent="0.25">
      <c r="B155" s="323" t="s">
        <v>183</v>
      </c>
      <c r="C155" s="324"/>
      <c r="D155" s="323" t="s">
        <v>184</v>
      </c>
      <c r="E155" s="324"/>
      <c r="F155" s="323" t="s">
        <v>185</v>
      </c>
      <c r="G155" s="324"/>
      <c r="H155" s="325" t="s">
        <v>186</v>
      </c>
      <c r="I155" s="323" t="s">
        <v>187</v>
      </c>
      <c r="J155" s="324"/>
    </row>
    <row r="156" spans="1:10" ht="15" customHeight="1" x14ac:dyDescent="0.25">
      <c r="B156" s="326">
        <v>1</v>
      </c>
      <c r="C156" s="324"/>
      <c r="D156" s="326" t="s">
        <v>150</v>
      </c>
      <c r="E156" s="324"/>
      <c r="F156" s="327">
        <v>995.92</v>
      </c>
      <c r="G156" s="324"/>
      <c r="H156" s="330" t="s">
        <v>209</v>
      </c>
      <c r="I156" s="326" t="s">
        <v>350</v>
      </c>
      <c r="J156" s="324"/>
    </row>
    <row r="157" spans="1:10" ht="15" customHeight="1" x14ac:dyDescent="0.25">
      <c r="B157" s="326">
        <v>2</v>
      </c>
      <c r="C157" s="324"/>
      <c r="D157" s="326" t="s">
        <v>150</v>
      </c>
      <c r="E157" s="324"/>
      <c r="F157" s="327">
        <v>995.92</v>
      </c>
      <c r="G157" s="324"/>
      <c r="H157" s="330" t="s">
        <v>196</v>
      </c>
      <c r="I157" s="326" t="s">
        <v>350</v>
      </c>
      <c r="J157" s="324"/>
    </row>
    <row r="158" spans="1:10" ht="15" customHeight="1" x14ac:dyDescent="0.25">
      <c r="B158" s="326">
        <v>3</v>
      </c>
      <c r="C158" s="324"/>
      <c r="D158" s="326" t="s">
        <v>150</v>
      </c>
      <c r="E158" s="324"/>
      <c r="F158" s="327">
        <v>995.92</v>
      </c>
      <c r="G158" s="324"/>
      <c r="H158" s="330" t="s">
        <v>231</v>
      </c>
      <c r="I158" s="326" t="s">
        <v>350</v>
      </c>
      <c r="J158" s="324"/>
    </row>
    <row r="159" spans="1:10" x14ac:dyDescent="0.25">
      <c r="B159" s="323"/>
      <c r="C159" s="324"/>
      <c r="D159" s="346" t="s">
        <v>15</v>
      </c>
      <c r="E159" s="347"/>
      <c r="F159" s="329">
        <f>F156+F157+F158</f>
        <v>2987.7599999999998</v>
      </c>
      <c r="G159" s="324"/>
      <c r="H159" s="325"/>
      <c r="I159" s="323"/>
      <c r="J159" s="324"/>
    </row>
    <row r="160" spans="1:10" ht="45.6" customHeight="1" x14ac:dyDescent="0.25">
      <c r="B160" s="321" t="s">
        <v>351</v>
      </c>
      <c r="C160" s="322"/>
      <c r="D160" s="322"/>
      <c r="E160" s="322"/>
      <c r="F160" s="322"/>
      <c r="G160" s="322"/>
      <c r="H160" s="322"/>
      <c r="I160" s="322"/>
      <c r="J160" s="322"/>
    </row>
    <row r="161" spans="2:10" ht="15" customHeight="1" x14ac:dyDescent="0.25">
      <c r="B161" s="323" t="s">
        <v>183</v>
      </c>
      <c r="C161" s="324"/>
      <c r="D161" s="323" t="s">
        <v>184</v>
      </c>
      <c r="E161" s="324"/>
      <c r="F161" s="323" t="s">
        <v>185</v>
      </c>
      <c r="G161" s="324"/>
      <c r="H161" s="325" t="s">
        <v>186</v>
      </c>
      <c r="I161" s="323" t="s">
        <v>187</v>
      </c>
      <c r="J161" s="324"/>
    </row>
    <row r="162" spans="2:10" ht="15" customHeight="1" x14ac:dyDescent="0.25">
      <c r="B162" s="326">
        <v>1</v>
      </c>
      <c r="C162" s="324"/>
      <c r="D162" s="326" t="s">
        <v>352</v>
      </c>
      <c r="E162" s="324"/>
      <c r="F162" s="327">
        <v>350</v>
      </c>
      <c r="G162" s="324"/>
      <c r="H162" s="330" t="s">
        <v>229</v>
      </c>
      <c r="I162" s="326" t="s">
        <v>353</v>
      </c>
      <c r="J162" s="324"/>
    </row>
    <row r="163" spans="2:10" ht="15" customHeight="1" x14ac:dyDescent="0.25">
      <c r="B163" s="326">
        <v>2</v>
      </c>
      <c r="C163" s="324"/>
      <c r="D163" s="326" t="s">
        <v>352</v>
      </c>
      <c r="E163" s="324"/>
      <c r="F163" s="327">
        <v>100</v>
      </c>
      <c r="G163" s="324"/>
      <c r="H163" s="330" t="s">
        <v>229</v>
      </c>
      <c r="I163" s="326" t="s">
        <v>353</v>
      </c>
      <c r="J163" s="324"/>
    </row>
    <row r="164" spans="2:10" ht="15" customHeight="1" x14ac:dyDescent="0.25">
      <c r="B164" s="326">
        <v>3</v>
      </c>
      <c r="C164" s="324"/>
      <c r="D164" s="326" t="s">
        <v>352</v>
      </c>
      <c r="E164" s="324"/>
      <c r="F164" s="327">
        <v>525</v>
      </c>
      <c r="G164" s="324"/>
      <c r="H164" s="330" t="s">
        <v>229</v>
      </c>
      <c r="I164" s="326" t="s">
        <v>354</v>
      </c>
      <c r="J164" s="324"/>
    </row>
    <row r="165" spans="2:10" ht="15" customHeight="1" x14ac:dyDescent="0.25">
      <c r="B165" s="326">
        <v>4</v>
      </c>
      <c r="C165" s="324"/>
      <c r="D165" s="326" t="s">
        <v>352</v>
      </c>
      <c r="E165" s="324"/>
      <c r="F165" s="327">
        <v>90</v>
      </c>
      <c r="G165" s="324"/>
      <c r="H165" s="330" t="s">
        <v>234</v>
      </c>
      <c r="I165" s="326" t="s">
        <v>355</v>
      </c>
      <c r="J165" s="324"/>
    </row>
    <row r="166" spans="2:10" ht="15" customHeight="1" x14ac:dyDescent="0.25">
      <c r="B166" s="326">
        <v>5</v>
      </c>
      <c r="C166" s="324"/>
      <c r="D166" s="326" t="s">
        <v>352</v>
      </c>
      <c r="E166" s="324"/>
      <c r="F166" s="327">
        <v>382.46</v>
      </c>
      <c r="G166" s="324"/>
      <c r="H166" s="330" t="s">
        <v>234</v>
      </c>
      <c r="I166" s="326" t="s">
        <v>356</v>
      </c>
      <c r="J166" s="324"/>
    </row>
    <row r="167" spans="2:10" ht="15" customHeight="1" x14ac:dyDescent="0.25">
      <c r="B167" s="326">
        <v>6</v>
      </c>
      <c r="C167" s="324"/>
      <c r="D167" s="326" t="s">
        <v>352</v>
      </c>
      <c r="E167" s="324"/>
      <c r="F167" s="327">
        <v>150</v>
      </c>
      <c r="G167" s="324"/>
      <c r="H167" s="330" t="s">
        <v>234</v>
      </c>
      <c r="I167" s="326" t="s">
        <v>354</v>
      </c>
      <c r="J167" s="324"/>
    </row>
    <row r="168" spans="2:10" x14ac:dyDescent="0.25">
      <c r="B168" s="323"/>
      <c r="C168" s="324"/>
      <c r="D168" s="346" t="s">
        <v>15</v>
      </c>
      <c r="E168" s="347"/>
      <c r="F168" s="329">
        <v>1597.46</v>
      </c>
      <c r="G168" s="324"/>
      <c r="H168" s="325"/>
      <c r="I168" s="323"/>
      <c r="J168" s="324"/>
    </row>
    <row r="169" spans="2:10" ht="45.6" customHeight="1" x14ac:dyDescent="0.25">
      <c r="B169" s="321" t="s">
        <v>357</v>
      </c>
      <c r="C169" s="322"/>
      <c r="D169" s="322"/>
      <c r="E169" s="322"/>
      <c r="F169" s="322"/>
      <c r="G169" s="322"/>
      <c r="H169" s="322"/>
      <c r="I169" s="322"/>
      <c r="J169" s="322"/>
    </row>
    <row r="170" spans="2:10" ht="15" customHeight="1" x14ac:dyDescent="0.25">
      <c r="B170" s="323" t="s">
        <v>183</v>
      </c>
      <c r="C170" s="324"/>
      <c r="D170" s="323" t="s">
        <v>184</v>
      </c>
      <c r="E170" s="324"/>
      <c r="F170" s="323" t="s">
        <v>185</v>
      </c>
      <c r="G170" s="324"/>
      <c r="H170" s="325" t="s">
        <v>186</v>
      </c>
      <c r="I170" s="323" t="s">
        <v>187</v>
      </c>
      <c r="J170" s="324"/>
    </row>
    <row r="171" spans="2:10" ht="15" customHeight="1" x14ac:dyDescent="0.25">
      <c r="B171" s="326">
        <v>1</v>
      </c>
      <c r="C171" s="324"/>
      <c r="D171" s="326" t="s">
        <v>154</v>
      </c>
      <c r="E171" s="324"/>
      <c r="F171" s="327">
        <v>90</v>
      </c>
      <c r="G171" s="324"/>
      <c r="H171" s="330" t="s">
        <v>229</v>
      </c>
      <c r="I171" s="326" t="s">
        <v>355</v>
      </c>
      <c r="J171" s="324"/>
    </row>
    <row r="172" spans="2:10" ht="15" customHeight="1" x14ac:dyDescent="0.25">
      <c r="B172" s="326">
        <v>2</v>
      </c>
      <c r="C172" s="324"/>
      <c r="D172" s="326" t="s">
        <v>154</v>
      </c>
      <c r="E172" s="324"/>
      <c r="F172" s="327">
        <v>90</v>
      </c>
      <c r="G172" s="324"/>
      <c r="H172" s="330" t="s">
        <v>229</v>
      </c>
      <c r="I172" s="326" t="s">
        <v>358</v>
      </c>
      <c r="J172" s="324"/>
    </row>
    <row r="173" spans="2:10" x14ac:dyDescent="0.25">
      <c r="B173" s="323"/>
      <c r="C173" s="324"/>
      <c r="D173" s="346" t="s">
        <v>15</v>
      </c>
      <c r="E173" s="347"/>
      <c r="F173" s="329">
        <v>180</v>
      </c>
      <c r="G173" s="324"/>
      <c r="H173" s="325"/>
      <c r="I173" s="323"/>
      <c r="J173" s="324"/>
    </row>
    <row r="174" spans="2:10" ht="45.6" customHeight="1" x14ac:dyDescent="0.25">
      <c r="B174" s="321" t="s">
        <v>359</v>
      </c>
      <c r="C174" s="322"/>
      <c r="D174" s="322"/>
      <c r="E174" s="322"/>
      <c r="F174" s="322"/>
      <c r="G174" s="322"/>
      <c r="H174" s="322"/>
      <c r="I174" s="322"/>
      <c r="J174" s="322"/>
    </row>
    <row r="175" spans="2:10" ht="15" customHeight="1" x14ac:dyDescent="0.25">
      <c r="B175" s="323" t="s">
        <v>183</v>
      </c>
      <c r="C175" s="324"/>
      <c r="D175" s="323" t="s">
        <v>184</v>
      </c>
      <c r="E175" s="324"/>
      <c r="F175" s="323" t="s">
        <v>185</v>
      </c>
      <c r="G175" s="324"/>
      <c r="H175" s="325" t="s">
        <v>186</v>
      </c>
      <c r="I175" s="323" t="s">
        <v>187</v>
      </c>
      <c r="J175" s="324"/>
    </row>
    <row r="176" spans="2:10" ht="15" customHeight="1" x14ac:dyDescent="0.25">
      <c r="B176" s="326">
        <v>1</v>
      </c>
      <c r="C176" s="324"/>
      <c r="D176" s="326" t="s">
        <v>360</v>
      </c>
      <c r="E176" s="324"/>
      <c r="F176" s="327">
        <v>168.81</v>
      </c>
      <c r="G176" s="324"/>
      <c r="H176" s="330" t="s">
        <v>199</v>
      </c>
      <c r="I176" s="326" t="s">
        <v>361</v>
      </c>
      <c r="J176" s="324"/>
    </row>
    <row r="177" spans="2:10" ht="15" customHeight="1" x14ac:dyDescent="0.25">
      <c r="B177" s="326">
        <v>2</v>
      </c>
      <c r="C177" s="324"/>
      <c r="D177" s="326" t="s">
        <v>360</v>
      </c>
      <c r="E177" s="324"/>
      <c r="F177" s="327">
        <v>81.44</v>
      </c>
      <c r="G177" s="324"/>
      <c r="H177" s="330" t="s">
        <v>219</v>
      </c>
      <c r="I177" s="326" t="s">
        <v>361</v>
      </c>
      <c r="J177" s="324"/>
    </row>
    <row r="178" spans="2:10" x14ac:dyDescent="0.25">
      <c r="B178" s="323"/>
      <c r="C178" s="324"/>
      <c r="D178" s="346" t="s">
        <v>15</v>
      </c>
      <c r="E178" s="347"/>
      <c r="F178" s="329">
        <f>F176+F177</f>
        <v>250.25</v>
      </c>
      <c r="G178" s="324"/>
      <c r="H178" s="325"/>
      <c r="I178" s="323"/>
      <c r="J178" s="324"/>
    </row>
    <row r="179" spans="2:10" ht="45.6" customHeight="1" x14ac:dyDescent="0.25">
      <c r="B179" s="321" t="s">
        <v>237</v>
      </c>
      <c r="C179" s="322"/>
      <c r="D179" s="322"/>
      <c r="E179" s="322"/>
      <c r="F179" s="322"/>
      <c r="G179" s="322"/>
      <c r="H179" s="322"/>
      <c r="I179" s="322"/>
      <c r="J179" s="322"/>
    </row>
    <row r="180" spans="2:10" ht="15" customHeight="1" x14ac:dyDescent="0.25">
      <c r="B180" s="323" t="s">
        <v>183</v>
      </c>
      <c r="C180" s="324"/>
      <c r="D180" s="323" t="s">
        <v>184</v>
      </c>
      <c r="E180" s="324"/>
      <c r="F180" s="323" t="s">
        <v>185</v>
      </c>
      <c r="G180" s="324"/>
      <c r="H180" s="325" t="s">
        <v>186</v>
      </c>
      <c r="I180" s="323" t="s">
        <v>187</v>
      </c>
      <c r="J180" s="324"/>
    </row>
    <row r="181" spans="2:10" ht="15" customHeight="1" x14ac:dyDescent="0.25">
      <c r="B181" s="326">
        <v>1</v>
      </c>
      <c r="C181" s="324"/>
      <c r="D181" s="326" t="s">
        <v>238</v>
      </c>
      <c r="E181" s="324"/>
      <c r="F181" s="327">
        <v>630.79999999999995</v>
      </c>
      <c r="G181" s="324"/>
      <c r="H181" s="330" t="s">
        <v>219</v>
      </c>
      <c r="I181" s="326" t="s">
        <v>239</v>
      </c>
      <c r="J181" s="324"/>
    </row>
    <row r="182" spans="2:10" x14ac:dyDescent="0.25">
      <c r="B182" s="323"/>
      <c r="C182" s="324"/>
      <c r="D182" s="346" t="s">
        <v>15</v>
      </c>
      <c r="E182" s="347"/>
      <c r="F182" s="329">
        <f>F181</f>
        <v>630.79999999999995</v>
      </c>
      <c r="G182" s="324"/>
      <c r="H182" s="325"/>
      <c r="I182" s="323"/>
      <c r="J182" s="324"/>
    </row>
    <row r="183" spans="2:10" ht="45.6" customHeight="1" x14ac:dyDescent="0.25">
      <c r="B183" s="321" t="s">
        <v>362</v>
      </c>
      <c r="C183" s="322"/>
      <c r="D183" s="322"/>
      <c r="E183" s="322"/>
      <c r="F183" s="322"/>
      <c r="G183" s="322"/>
      <c r="H183" s="322"/>
      <c r="I183" s="322"/>
      <c r="J183" s="322"/>
    </row>
    <row r="184" spans="2:10" ht="15" customHeight="1" x14ac:dyDescent="0.25">
      <c r="B184" s="323" t="s">
        <v>183</v>
      </c>
      <c r="C184" s="324"/>
      <c r="D184" s="323" t="s">
        <v>184</v>
      </c>
      <c r="E184" s="324"/>
      <c r="F184" s="323" t="s">
        <v>185</v>
      </c>
      <c r="G184" s="324"/>
      <c r="H184" s="325" t="s">
        <v>186</v>
      </c>
      <c r="I184" s="323" t="s">
        <v>187</v>
      </c>
      <c r="J184" s="324"/>
    </row>
    <row r="185" spans="2:10" ht="15" customHeight="1" x14ac:dyDescent="0.25">
      <c r="B185" s="326">
        <v>1</v>
      </c>
      <c r="C185" s="324"/>
      <c r="D185" s="326" t="s">
        <v>363</v>
      </c>
      <c r="E185" s="324"/>
      <c r="F185" s="327">
        <v>24941</v>
      </c>
      <c r="G185" s="324"/>
      <c r="H185" s="330" t="s">
        <v>254</v>
      </c>
      <c r="I185" s="326" t="s">
        <v>364</v>
      </c>
      <c r="J185" s="324"/>
    </row>
    <row r="186" spans="2:10" x14ac:dyDescent="0.25">
      <c r="B186" s="323"/>
      <c r="C186" s="324"/>
      <c r="D186" s="346" t="s">
        <v>15</v>
      </c>
      <c r="E186" s="347"/>
      <c r="F186" s="329">
        <v>24941</v>
      </c>
      <c r="G186" s="324"/>
      <c r="H186" s="325"/>
      <c r="I186" s="323"/>
      <c r="J186" s="324"/>
    </row>
    <row r="187" spans="2:10" ht="45.6" customHeight="1" x14ac:dyDescent="0.25">
      <c r="B187" s="321" t="s">
        <v>365</v>
      </c>
      <c r="C187" s="322"/>
      <c r="D187" s="322"/>
      <c r="E187" s="322"/>
      <c r="F187" s="322"/>
      <c r="G187" s="322"/>
      <c r="H187" s="322"/>
      <c r="I187" s="322"/>
      <c r="J187" s="322"/>
    </row>
    <row r="188" spans="2:10" ht="15" customHeight="1" x14ac:dyDescent="0.25">
      <c r="B188" s="323" t="s">
        <v>183</v>
      </c>
      <c r="C188" s="324"/>
      <c r="D188" s="323" t="s">
        <v>184</v>
      </c>
      <c r="E188" s="324"/>
      <c r="F188" s="323" t="s">
        <v>185</v>
      </c>
      <c r="G188" s="324"/>
      <c r="H188" s="325" t="s">
        <v>186</v>
      </c>
      <c r="I188" s="323" t="s">
        <v>187</v>
      </c>
      <c r="J188" s="324"/>
    </row>
    <row r="189" spans="2:10" ht="15" customHeight="1" x14ac:dyDescent="0.25">
      <c r="B189" s="326">
        <v>1</v>
      </c>
      <c r="C189" s="324"/>
      <c r="D189" s="326" t="s">
        <v>366</v>
      </c>
      <c r="E189" s="324"/>
      <c r="F189" s="327">
        <v>27656</v>
      </c>
      <c r="G189" s="324"/>
      <c r="H189" s="330" t="s">
        <v>199</v>
      </c>
      <c r="I189" s="326" t="s">
        <v>367</v>
      </c>
      <c r="J189" s="324"/>
    </row>
    <row r="190" spans="2:10" ht="15" customHeight="1" x14ac:dyDescent="0.25">
      <c r="B190" s="326">
        <v>2</v>
      </c>
      <c r="C190" s="324"/>
      <c r="D190" s="326" t="s">
        <v>368</v>
      </c>
      <c r="E190" s="324"/>
      <c r="F190" s="327">
        <v>3000</v>
      </c>
      <c r="G190" s="324"/>
      <c r="H190" s="330" t="s">
        <v>209</v>
      </c>
      <c r="I190" s="326" t="s">
        <v>367</v>
      </c>
      <c r="J190" s="324"/>
    </row>
    <row r="191" spans="2:10" x14ac:dyDescent="0.25">
      <c r="B191" s="323"/>
      <c r="C191" s="324"/>
      <c r="D191" s="346" t="s">
        <v>15</v>
      </c>
      <c r="E191" s="347"/>
      <c r="F191" s="329">
        <f>F189+F190</f>
        <v>30656</v>
      </c>
      <c r="G191" s="324"/>
      <c r="H191" s="325"/>
      <c r="I191" s="323"/>
      <c r="J191" s="324"/>
    </row>
    <row r="192" spans="2:10" ht="12.6" customHeight="1" x14ac:dyDescent="0.25"/>
    <row r="193" spans="5:9" ht="108.4" customHeight="1" x14ac:dyDescent="0.25"/>
    <row r="194" spans="5:9" x14ac:dyDescent="0.25">
      <c r="E194" s="331" t="s">
        <v>247</v>
      </c>
      <c r="F194" s="332">
        <f>F15</f>
        <v>501945.75</v>
      </c>
    </row>
    <row r="195" spans="5:9" x14ac:dyDescent="0.25">
      <c r="E195" s="331" t="s">
        <v>369</v>
      </c>
      <c r="F195" s="333">
        <f>F19+F54+F79+F84+F102+F111+F121+F127+F145+F153+F159+F168+F173+F178+F182-0.01</f>
        <v>137202.96999999997</v>
      </c>
    </row>
    <row r="196" spans="5:9" x14ac:dyDescent="0.25">
      <c r="E196" s="331" t="s">
        <v>370</v>
      </c>
      <c r="F196" s="333">
        <f>F25+F31+F37+F42+F48</f>
        <v>35028.67</v>
      </c>
      <c r="I196" s="334"/>
    </row>
    <row r="197" spans="5:9" x14ac:dyDescent="0.25">
      <c r="E197" s="331" t="s">
        <v>371</v>
      </c>
      <c r="F197" s="333">
        <f>F186+F191</f>
        <v>55597</v>
      </c>
    </row>
    <row r="198" spans="5:9" x14ac:dyDescent="0.25">
      <c r="E198" s="331" t="s">
        <v>249</v>
      </c>
      <c r="F198" s="332">
        <f>SUM(F194:F197)</f>
        <v>729774.39</v>
      </c>
    </row>
    <row r="200" spans="5:9" x14ac:dyDescent="0.25">
      <c r="F200" s="334"/>
    </row>
  </sheetData>
  <mergeCells count="662">
    <mergeCell ref="B190:C190"/>
    <mergeCell ref="D190:E190"/>
    <mergeCell ref="F190:G190"/>
    <mergeCell ref="I190:J190"/>
    <mergeCell ref="B191:C191"/>
    <mergeCell ref="D191:E191"/>
    <mergeCell ref="F191:G191"/>
    <mergeCell ref="I191:J191"/>
    <mergeCell ref="B187:J187"/>
    <mergeCell ref="B188:C188"/>
    <mergeCell ref="D188:E188"/>
    <mergeCell ref="F188:G188"/>
    <mergeCell ref="I188:J188"/>
    <mergeCell ref="B189:C189"/>
    <mergeCell ref="D189:E189"/>
    <mergeCell ref="F189:G189"/>
    <mergeCell ref="I189:J189"/>
    <mergeCell ref="B185:C185"/>
    <mergeCell ref="D185:E185"/>
    <mergeCell ref="F185:G185"/>
    <mergeCell ref="I185:J185"/>
    <mergeCell ref="B186:C186"/>
    <mergeCell ref="D186:E186"/>
    <mergeCell ref="F186:G186"/>
    <mergeCell ref="I186:J186"/>
    <mergeCell ref="B182:C182"/>
    <mergeCell ref="D182:E182"/>
    <mergeCell ref="F182:G182"/>
    <mergeCell ref="I182:J182"/>
    <mergeCell ref="B183:J183"/>
    <mergeCell ref="B184:C184"/>
    <mergeCell ref="D184:E184"/>
    <mergeCell ref="F184:G184"/>
    <mergeCell ref="I184:J184"/>
    <mergeCell ref="B179:J179"/>
    <mergeCell ref="B180:C180"/>
    <mergeCell ref="D180:E180"/>
    <mergeCell ref="F180:G180"/>
    <mergeCell ref="I180:J180"/>
    <mergeCell ref="B181:C181"/>
    <mergeCell ref="D181:E181"/>
    <mergeCell ref="F181:G181"/>
    <mergeCell ref="I181:J181"/>
    <mergeCell ref="B177:C177"/>
    <mergeCell ref="D177:E177"/>
    <mergeCell ref="F177:G177"/>
    <mergeCell ref="I177:J177"/>
    <mergeCell ref="B178:C178"/>
    <mergeCell ref="D178:E178"/>
    <mergeCell ref="F178:G178"/>
    <mergeCell ref="I178:J178"/>
    <mergeCell ref="B174:J174"/>
    <mergeCell ref="B175:C175"/>
    <mergeCell ref="D175:E175"/>
    <mergeCell ref="F175:G175"/>
    <mergeCell ref="I175:J175"/>
    <mergeCell ref="B176:C176"/>
    <mergeCell ref="D176:E176"/>
    <mergeCell ref="F176:G176"/>
    <mergeCell ref="I176:J176"/>
    <mergeCell ref="B172:C172"/>
    <mergeCell ref="D172:E172"/>
    <mergeCell ref="F172:G172"/>
    <mergeCell ref="I172:J172"/>
    <mergeCell ref="B173:C173"/>
    <mergeCell ref="D173:E173"/>
    <mergeCell ref="F173:G173"/>
    <mergeCell ref="I173:J173"/>
    <mergeCell ref="B169:J169"/>
    <mergeCell ref="B170:C170"/>
    <mergeCell ref="D170:E170"/>
    <mergeCell ref="F170:G170"/>
    <mergeCell ref="I170:J170"/>
    <mergeCell ref="B171:C171"/>
    <mergeCell ref="D171:E171"/>
    <mergeCell ref="F171:G171"/>
    <mergeCell ref="I171:J171"/>
    <mergeCell ref="B167:C167"/>
    <mergeCell ref="D167:E167"/>
    <mergeCell ref="F167:G167"/>
    <mergeCell ref="I167:J167"/>
    <mergeCell ref="B168:C168"/>
    <mergeCell ref="D168:E168"/>
    <mergeCell ref="F168:G168"/>
    <mergeCell ref="I168:J168"/>
    <mergeCell ref="B165:C165"/>
    <mergeCell ref="D165:E165"/>
    <mergeCell ref="F165:G165"/>
    <mergeCell ref="I165:J165"/>
    <mergeCell ref="B166:C166"/>
    <mergeCell ref="D166:E166"/>
    <mergeCell ref="F166:G166"/>
    <mergeCell ref="I166:J166"/>
    <mergeCell ref="B163:C163"/>
    <mergeCell ref="D163:E163"/>
    <mergeCell ref="F163:G163"/>
    <mergeCell ref="I163:J163"/>
    <mergeCell ref="B164:C164"/>
    <mergeCell ref="D164:E164"/>
    <mergeCell ref="F164:G164"/>
    <mergeCell ref="I164:J164"/>
    <mergeCell ref="B160:J160"/>
    <mergeCell ref="B161:C161"/>
    <mergeCell ref="D161:E161"/>
    <mergeCell ref="F161:G161"/>
    <mergeCell ref="I161:J161"/>
    <mergeCell ref="B162:C162"/>
    <mergeCell ref="D162:E162"/>
    <mergeCell ref="F162:G162"/>
    <mergeCell ref="I162:J162"/>
    <mergeCell ref="B158:C158"/>
    <mergeCell ref="D158:E158"/>
    <mergeCell ref="F158:G158"/>
    <mergeCell ref="I158:J158"/>
    <mergeCell ref="B159:C159"/>
    <mergeCell ref="D159:E159"/>
    <mergeCell ref="F159:G159"/>
    <mergeCell ref="I159:J159"/>
    <mergeCell ref="B156:C156"/>
    <mergeCell ref="D156:E156"/>
    <mergeCell ref="F156:G156"/>
    <mergeCell ref="I156:J156"/>
    <mergeCell ref="B157:C157"/>
    <mergeCell ref="D157:E157"/>
    <mergeCell ref="F157:G157"/>
    <mergeCell ref="I157:J157"/>
    <mergeCell ref="B153:C153"/>
    <mergeCell ref="D153:E153"/>
    <mergeCell ref="F153:G153"/>
    <mergeCell ref="I153:J153"/>
    <mergeCell ref="B154:J154"/>
    <mergeCell ref="B155:C155"/>
    <mergeCell ref="D155:E155"/>
    <mergeCell ref="F155:G155"/>
    <mergeCell ref="I155:J155"/>
    <mergeCell ref="B151:C151"/>
    <mergeCell ref="D151:E151"/>
    <mergeCell ref="F151:G151"/>
    <mergeCell ref="I151:J151"/>
    <mergeCell ref="B152:C152"/>
    <mergeCell ref="D152:E152"/>
    <mergeCell ref="F152:G152"/>
    <mergeCell ref="I152:J152"/>
    <mergeCell ref="B149:C149"/>
    <mergeCell ref="D149:E149"/>
    <mergeCell ref="F149:G149"/>
    <mergeCell ref="I149:J149"/>
    <mergeCell ref="B150:C150"/>
    <mergeCell ref="D150:E150"/>
    <mergeCell ref="F150:G150"/>
    <mergeCell ref="I150:J150"/>
    <mergeCell ref="B146:J146"/>
    <mergeCell ref="B147:C147"/>
    <mergeCell ref="D147:E147"/>
    <mergeCell ref="F147:G147"/>
    <mergeCell ref="I147:J147"/>
    <mergeCell ref="B148:C148"/>
    <mergeCell ref="D148:E148"/>
    <mergeCell ref="F148:G148"/>
    <mergeCell ref="I148:J148"/>
    <mergeCell ref="B144:C144"/>
    <mergeCell ref="D144:E144"/>
    <mergeCell ref="F144:G144"/>
    <mergeCell ref="I144:J144"/>
    <mergeCell ref="B145:C145"/>
    <mergeCell ref="D145:E145"/>
    <mergeCell ref="F145:G145"/>
    <mergeCell ref="I145:J145"/>
    <mergeCell ref="B142:C142"/>
    <mergeCell ref="D142:E142"/>
    <mergeCell ref="F142:G142"/>
    <mergeCell ref="I142:J142"/>
    <mergeCell ref="B143:C143"/>
    <mergeCell ref="D143:E143"/>
    <mergeCell ref="F143:G143"/>
    <mergeCell ref="I143:J143"/>
    <mergeCell ref="B140:C140"/>
    <mergeCell ref="D140:E140"/>
    <mergeCell ref="F140:G140"/>
    <mergeCell ref="I140:J140"/>
    <mergeCell ref="B141:C141"/>
    <mergeCell ref="D141:E141"/>
    <mergeCell ref="F141:G141"/>
    <mergeCell ref="I141:J141"/>
    <mergeCell ref="B138:C138"/>
    <mergeCell ref="D138:E138"/>
    <mergeCell ref="F138:G138"/>
    <mergeCell ref="I138:J138"/>
    <mergeCell ref="B139:C139"/>
    <mergeCell ref="D139:E139"/>
    <mergeCell ref="F139:G139"/>
    <mergeCell ref="I139:J139"/>
    <mergeCell ref="B136:C136"/>
    <mergeCell ref="D136:E136"/>
    <mergeCell ref="F136:G136"/>
    <mergeCell ref="I136:J136"/>
    <mergeCell ref="B137:C137"/>
    <mergeCell ref="D137:E137"/>
    <mergeCell ref="F137:G137"/>
    <mergeCell ref="I137:J137"/>
    <mergeCell ref="B134:C134"/>
    <mergeCell ref="D134:E134"/>
    <mergeCell ref="F134:G134"/>
    <mergeCell ref="I134:J134"/>
    <mergeCell ref="B135:C135"/>
    <mergeCell ref="D135:E135"/>
    <mergeCell ref="F135:G135"/>
    <mergeCell ref="I135:J135"/>
    <mergeCell ref="B132:C132"/>
    <mergeCell ref="D132:E132"/>
    <mergeCell ref="F132:G132"/>
    <mergeCell ref="I132:J132"/>
    <mergeCell ref="B133:C133"/>
    <mergeCell ref="D133:E133"/>
    <mergeCell ref="F133:G133"/>
    <mergeCell ref="I133:J133"/>
    <mergeCell ref="B130:C130"/>
    <mergeCell ref="D130:E130"/>
    <mergeCell ref="F130:G130"/>
    <mergeCell ref="I130:J130"/>
    <mergeCell ref="B131:C131"/>
    <mergeCell ref="D131:E131"/>
    <mergeCell ref="F131:G131"/>
    <mergeCell ref="I131:J131"/>
    <mergeCell ref="B127:C127"/>
    <mergeCell ref="D127:E127"/>
    <mergeCell ref="F127:G127"/>
    <mergeCell ref="I127:J127"/>
    <mergeCell ref="B128:J128"/>
    <mergeCell ref="B129:C129"/>
    <mergeCell ref="D129:E129"/>
    <mergeCell ref="F129:G129"/>
    <mergeCell ref="I129:J129"/>
    <mergeCell ref="B125:C125"/>
    <mergeCell ref="D125:E125"/>
    <mergeCell ref="F125:G125"/>
    <mergeCell ref="I125:J125"/>
    <mergeCell ref="B126:C126"/>
    <mergeCell ref="D126:E126"/>
    <mergeCell ref="F126:G126"/>
    <mergeCell ref="I126:J126"/>
    <mergeCell ref="B122:J122"/>
    <mergeCell ref="B123:C123"/>
    <mergeCell ref="D123:E123"/>
    <mergeCell ref="F123:G123"/>
    <mergeCell ref="I123:J123"/>
    <mergeCell ref="B124:C124"/>
    <mergeCell ref="D124:E124"/>
    <mergeCell ref="F124:G124"/>
    <mergeCell ref="I124:J124"/>
    <mergeCell ref="B120:C120"/>
    <mergeCell ref="D120:E120"/>
    <mergeCell ref="F120:G120"/>
    <mergeCell ref="I120:J120"/>
    <mergeCell ref="B121:C121"/>
    <mergeCell ref="D121:E121"/>
    <mergeCell ref="F121:G121"/>
    <mergeCell ref="I121:J121"/>
    <mergeCell ref="B118:C118"/>
    <mergeCell ref="D118:E118"/>
    <mergeCell ref="F118:G118"/>
    <mergeCell ref="I118:J118"/>
    <mergeCell ref="B119:C119"/>
    <mergeCell ref="D119:E119"/>
    <mergeCell ref="F119:G119"/>
    <mergeCell ref="I119:J119"/>
    <mergeCell ref="B116:C116"/>
    <mergeCell ref="D116:E116"/>
    <mergeCell ref="F116:G116"/>
    <mergeCell ref="I116:J116"/>
    <mergeCell ref="B117:C117"/>
    <mergeCell ref="D117:E117"/>
    <mergeCell ref="F117:G117"/>
    <mergeCell ref="I117:J117"/>
    <mergeCell ref="B114:C114"/>
    <mergeCell ref="D114:E114"/>
    <mergeCell ref="F114:G114"/>
    <mergeCell ref="I114:J114"/>
    <mergeCell ref="B115:C115"/>
    <mergeCell ref="D115:E115"/>
    <mergeCell ref="F115:G115"/>
    <mergeCell ref="I115:J115"/>
    <mergeCell ref="B111:C111"/>
    <mergeCell ref="D111:E111"/>
    <mergeCell ref="F111:G111"/>
    <mergeCell ref="I111:J111"/>
    <mergeCell ref="B112:J112"/>
    <mergeCell ref="B113:C113"/>
    <mergeCell ref="D113:E113"/>
    <mergeCell ref="F113:G113"/>
    <mergeCell ref="I113:J113"/>
    <mergeCell ref="B109:C109"/>
    <mergeCell ref="D109:E109"/>
    <mergeCell ref="F109:G109"/>
    <mergeCell ref="I109:J109"/>
    <mergeCell ref="B110:C110"/>
    <mergeCell ref="D110:E110"/>
    <mergeCell ref="F110:G110"/>
    <mergeCell ref="I110:J110"/>
    <mergeCell ref="B107:C107"/>
    <mergeCell ref="D107:E107"/>
    <mergeCell ref="F107:G107"/>
    <mergeCell ref="I107:J107"/>
    <mergeCell ref="B108:C108"/>
    <mergeCell ref="D108:E108"/>
    <mergeCell ref="F108:G108"/>
    <mergeCell ref="I108:J108"/>
    <mergeCell ref="B105:C105"/>
    <mergeCell ref="D105:E105"/>
    <mergeCell ref="F105:G105"/>
    <mergeCell ref="I105:J105"/>
    <mergeCell ref="B106:C106"/>
    <mergeCell ref="D106:E106"/>
    <mergeCell ref="F106:G106"/>
    <mergeCell ref="I106:J106"/>
    <mergeCell ref="B102:C102"/>
    <mergeCell ref="D102:E102"/>
    <mergeCell ref="F102:G102"/>
    <mergeCell ref="I102:J102"/>
    <mergeCell ref="B103:J103"/>
    <mergeCell ref="B104:C104"/>
    <mergeCell ref="D104:E104"/>
    <mergeCell ref="F104:G104"/>
    <mergeCell ref="I104:J104"/>
    <mergeCell ref="B100:C100"/>
    <mergeCell ref="D100:E100"/>
    <mergeCell ref="F100:G100"/>
    <mergeCell ref="I100:J100"/>
    <mergeCell ref="B101:C101"/>
    <mergeCell ref="D101:E101"/>
    <mergeCell ref="F101:G101"/>
    <mergeCell ref="I101:J101"/>
    <mergeCell ref="B98:C98"/>
    <mergeCell ref="D98:E98"/>
    <mergeCell ref="F98:G98"/>
    <mergeCell ref="I98:J98"/>
    <mergeCell ref="B99:C99"/>
    <mergeCell ref="D99:E99"/>
    <mergeCell ref="F99:G99"/>
    <mergeCell ref="I99:J99"/>
    <mergeCell ref="B96:C96"/>
    <mergeCell ref="D96:E96"/>
    <mergeCell ref="F96:G96"/>
    <mergeCell ref="I96:J96"/>
    <mergeCell ref="B97:C97"/>
    <mergeCell ref="D97:E97"/>
    <mergeCell ref="F97:G97"/>
    <mergeCell ref="I97:J97"/>
    <mergeCell ref="B94:C94"/>
    <mergeCell ref="D94:E94"/>
    <mergeCell ref="F94:G94"/>
    <mergeCell ref="I94:J94"/>
    <mergeCell ref="B95:C95"/>
    <mergeCell ref="D95:E95"/>
    <mergeCell ref="F95:G95"/>
    <mergeCell ref="I95:J95"/>
    <mergeCell ref="B92:C92"/>
    <mergeCell ref="D92:E92"/>
    <mergeCell ref="F92:G92"/>
    <mergeCell ref="I92:J92"/>
    <mergeCell ref="B93:C93"/>
    <mergeCell ref="D93:E93"/>
    <mergeCell ref="F93:G93"/>
    <mergeCell ref="I93:J93"/>
    <mergeCell ref="B90:C90"/>
    <mergeCell ref="D90:E90"/>
    <mergeCell ref="F90:G90"/>
    <mergeCell ref="I90:J90"/>
    <mergeCell ref="B91:C91"/>
    <mergeCell ref="D91:E91"/>
    <mergeCell ref="F91:G91"/>
    <mergeCell ref="I91:J91"/>
    <mergeCell ref="B88:C88"/>
    <mergeCell ref="D88:E88"/>
    <mergeCell ref="F88:G88"/>
    <mergeCell ref="I88:J88"/>
    <mergeCell ref="B89:C89"/>
    <mergeCell ref="D89:E89"/>
    <mergeCell ref="F89:G89"/>
    <mergeCell ref="I89:J89"/>
    <mergeCell ref="B85:J85"/>
    <mergeCell ref="B86:C86"/>
    <mergeCell ref="D86:E86"/>
    <mergeCell ref="F86:G86"/>
    <mergeCell ref="I86:J86"/>
    <mergeCell ref="B87:C87"/>
    <mergeCell ref="D87:E87"/>
    <mergeCell ref="F87:G87"/>
    <mergeCell ref="I87:J87"/>
    <mergeCell ref="B83:C83"/>
    <mergeCell ref="D83:E83"/>
    <mergeCell ref="F83:G83"/>
    <mergeCell ref="I83:J83"/>
    <mergeCell ref="B84:C84"/>
    <mergeCell ref="D84:E84"/>
    <mergeCell ref="F84:G84"/>
    <mergeCell ref="I84:J84"/>
    <mergeCell ref="B80:J80"/>
    <mergeCell ref="B81:C81"/>
    <mergeCell ref="D81:E81"/>
    <mergeCell ref="F81:G81"/>
    <mergeCell ref="I81:J81"/>
    <mergeCell ref="B82:C82"/>
    <mergeCell ref="D82:E82"/>
    <mergeCell ref="F82:G82"/>
    <mergeCell ref="I82:J82"/>
    <mergeCell ref="B78:C78"/>
    <mergeCell ref="D78:E78"/>
    <mergeCell ref="F78:G78"/>
    <mergeCell ref="I78:J78"/>
    <mergeCell ref="B79:C79"/>
    <mergeCell ref="D79:E79"/>
    <mergeCell ref="F79:G79"/>
    <mergeCell ref="I79:J79"/>
    <mergeCell ref="B76:C76"/>
    <mergeCell ref="D76:E76"/>
    <mergeCell ref="F76:G76"/>
    <mergeCell ref="I76:J76"/>
    <mergeCell ref="B77:C77"/>
    <mergeCell ref="D77:E77"/>
    <mergeCell ref="F77:G77"/>
    <mergeCell ref="I77:J77"/>
    <mergeCell ref="B74:C74"/>
    <mergeCell ref="D74:E74"/>
    <mergeCell ref="F74:G74"/>
    <mergeCell ref="I74:J74"/>
    <mergeCell ref="B75:C75"/>
    <mergeCell ref="D75:E75"/>
    <mergeCell ref="F75:G75"/>
    <mergeCell ref="I75:J75"/>
    <mergeCell ref="B72:C72"/>
    <mergeCell ref="D72:E72"/>
    <mergeCell ref="F72:G72"/>
    <mergeCell ref="I72:J72"/>
    <mergeCell ref="B73:C73"/>
    <mergeCell ref="D73:E73"/>
    <mergeCell ref="F73:G73"/>
    <mergeCell ref="I73:J73"/>
    <mergeCell ref="B70:C70"/>
    <mergeCell ref="D70:E70"/>
    <mergeCell ref="F70:G70"/>
    <mergeCell ref="I70:J70"/>
    <mergeCell ref="B71:C71"/>
    <mergeCell ref="D71:E71"/>
    <mergeCell ref="F71:G71"/>
    <mergeCell ref="I71:J71"/>
    <mergeCell ref="B68:C68"/>
    <mergeCell ref="D68:E68"/>
    <mergeCell ref="F68:G68"/>
    <mergeCell ref="I68:J68"/>
    <mergeCell ref="B69:C69"/>
    <mergeCell ref="D69:E69"/>
    <mergeCell ref="F69:G69"/>
    <mergeCell ref="I69:J69"/>
    <mergeCell ref="B66:C66"/>
    <mergeCell ref="D66:E66"/>
    <mergeCell ref="F66:G66"/>
    <mergeCell ref="I66:J66"/>
    <mergeCell ref="B67:C67"/>
    <mergeCell ref="D67:E67"/>
    <mergeCell ref="F67:G67"/>
    <mergeCell ref="I67:J67"/>
    <mergeCell ref="B64:C64"/>
    <mergeCell ref="D64:E64"/>
    <mergeCell ref="F64:G64"/>
    <mergeCell ref="I64:J64"/>
    <mergeCell ref="B65:C65"/>
    <mergeCell ref="D65:E65"/>
    <mergeCell ref="F65:G65"/>
    <mergeCell ref="I65:J65"/>
    <mergeCell ref="B62:C62"/>
    <mergeCell ref="D62:E62"/>
    <mergeCell ref="F62:G62"/>
    <mergeCell ref="I62:J62"/>
    <mergeCell ref="B63:C63"/>
    <mergeCell ref="D63:E63"/>
    <mergeCell ref="F63:G63"/>
    <mergeCell ref="I63:J63"/>
    <mergeCell ref="B60:C60"/>
    <mergeCell ref="D60:E60"/>
    <mergeCell ref="F60:G60"/>
    <mergeCell ref="I60:J60"/>
    <mergeCell ref="B61:C61"/>
    <mergeCell ref="D61:E61"/>
    <mergeCell ref="F61:G61"/>
    <mergeCell ref="I61:J61"/>
    <mergeCell ref="B58:C58"/>
    <mergeCell ref="D58:E58"/>
    <mergeCell ref="F58:G58"/>
    <mergeCell ref="I58:J58"/>
    <mergeCell ref="B59:C59"/>
    <mergeCell ref="D59:E59"/>
    <mergeCell ref="F59:G59"/>
    <mergeCell ref="I59:J59"/>
    <mergeCell ref="B55:J55"/>
    <mergeCell ref="B56:C56"/>
    <mergeCell ref="D56:E56"/>
    <mergeCell ref="F56:G56"/>
    <mergeCell ref="I56:J56"/>
    <mergeCell ref="B57:C57"/>
    <mergeCell ref="D57:E57"/>
    <mergeCell ref="F57:G57"/>
    <mergeCell ref="I57:J57"/>
    <mergeCell ref="B53:C53"/>
    <mergeCell ref="D53:E53"/>
    <mergeCell ref="F53:G53"/>
    <mergeCell ref="I53:J53"/>
    <mergeCell ref="B54:C54"/>
    <mergeCell ref="D54:E54"/>
    <mergeCell ref="F54:G54"/>
    <mergeCell ref="I54:J54"/>
    <mergeCell ref="B51:C51"/>
    <mergeCell ref="D51:E51"/>
    <mergeCell ref="F51:G51"/>
    <mergeCell ref="I51:J51"/>
    <mergeCell ref="B52:C52"/>
    <mergeCell ref="D52:E52"/>
    <mergeCell ref="F52:G52"/>
    <mergeCell ref="I52:J52"/>
    <mergeCell ref="B48:C48"/>
    <mergeCell ref="D48:E48"/>
    <mergeCell ref="F48:G48"/>
    <mergeCell ref="I48:J48"/>
    <mergeCell ref="B49:J49"/>
    <mergeCell ref="B50:C50"/>
    <mergeCell ref="D50:E50"/>
    <mergeCell ref="F50:G50"/>
    <mergeCell ref="I50:J50"/>
    <mergeCell ref="B46:C46"/>
    <mergeCell ref="D46:E46"/>
    <mergeCell ref="F46:G46"/>
    <mergeCell ref="I46:J46"/>
    <mergeCell ref="B47:C47"/>
    <mergeCell ref="D47:E47"/>
    <mergeCell ref="F47:G47"/>
    <mergeCell ref="I47:J47"/>
    <mergeCell ref="B43:J43"/>
    <mergeCell ref="B44:C44"/>
    <mergeCell ref="D44:E44"/>
    <mergeCell ref="F44:G44"/>
    <mergeCell ref="I44:J44"/>
    <mergeCell ref="B45:C45"/>
    <mergeCell ref="D45:E45"/>
    <mergeCell ref="F45:G45"/>
    <mergeCell ref="I45:J45"/>
    <mergeCell ref="B41:C41"/>
    <mergeCell ref="D41:E41"/>
    <mergeCell ref="F41:G41"/>
    <mergeCell ref="I41:J41"/>
    <mergeCell ref="B42:C42"/>
    <mergeCell ref="D42:E42"/>
    <mergeCell ref="F42:G42"/>
    <mergeCell ref="I42:J42"/>
    <mergeCell ref="B38:J38"/>
    <mergeCell ref="B39:C39"/>
    <mergeCell ref="D39:E39"/>
    <mergeCell ref="F39:G39"/>
    <mergeCell ref="I39:J39"/>
    <mergeCell ref="B40:C40"/>
    <mergeCell ref="D40:E40"/>
    <mergeCell ref="F40:G40"/>
    <mergeCell ref="I40:J40"/>
    <mergeCell ref="B36:C36"/>
    <mergeCell ref="D36:E36"/>
    <mergeCell ref="F36:G36"/>
    <mergeCell ref="I36:J36"/>
    <mergeCell ref="B37:C37"/>
    <mergeCell ref="D37:E37"/>
    <mergeCell ref="F37:G37"/>
    <mergeCell ref="I37:J37"/>
    <mergeCell ref="B34:C34"/>
    <mergeCell ref="D34:E34"/>
    <mergeCell ref="F34:G34"/>
    <mergeCell ref="I34:J34"/>
    <mergeCell ref="B35:C35"/>
    <mergeCell ref="D35:E35"/>
    <mergeCell ref="F35:G35"/>
    <mergeCell ref="I35:J35"/>
    <mergeCell ref="B31:C31"/>
    <mergeCell ref="D31:E31"/>
    <mergeCell ref="F31:G31"/>
    <mergeCell ref="I31:J31"/>
    <mergeCell ref="B32:J32"/>
    <mergeCell ref="B33:C33"/>
    <mergeCell ref="D33:E33"/>
    <mergeCell ref="F33:G33"/>
    <mergeCell ref="I33:J33"/>
    <mergeCell ref="B29:C29"/>
    <mergeCell ref="D29:E29"/>
    <mergeCell ref="F29:G29"/>
    <mergeCell ref="I29:J29"/>
    <mergeCell ref="B30:C30"/>
    <mergeCell ref="D30:E30"/>
    <mergeCell ref="F30:G30"/>
    <mergeCell ref="I30:J30"/>
    <mergeCell ref="B26:J26"/>
    <mergeCell ref="B27:C27"/>
    <mergeCell ref="D27:E27"/>
    <mergeCell ref="F27:G27"/>
    <mergeCell ref="I27:J27"/>
    <mergeCell ref="B28:C28"/>
    <mergeCell ref="D28:E28"/>
    <mergeCell ref="F28:G28"/>
    <mergeCell ref="I28:J28"/>
    <mergeCell ref="B24:C24"/>
    <mergeCell ref="D24:E24"/>
    <mergeCell ref="F24:G24"/>
    <mergeCell ref="I24:J24"/>
    <mergeCell ref="B25:C25"/>
    <mergeCell ref="D25:E25"/>
    <mergeCell ref="F25:G25"/>
    <mergeCell ref="I25:J25"/>
    <mergeCell ref="B22:C22"/>
    <mergeCell ref="D22:E22"/>
    <mergeCell ref="F22:G22"/>
    <mergeCell ref="I22:J22"/>
    <mergeCell ref="B23:C23"/>
    <mergeCell ref="D23:E23"/>
    <mergeCell ref="F23:G23"/>
    <mergeCell ref="I23:J23"/>
    <mergeCell ref="B19:C19"/>
    <mergeCell ref="D19:E19"/>
    <mergeCell ref="F19:G19"/>
    <mergeCell ref="I19:J19"/>
    <mergeCell ref="B20:J20"/>
    <mergeCell ref="B21:C21"/>
    <mergeCell ref="D21:E21"/>
    <mergeCell ref="F21:G21"/>
    <mergeCell ref="I21:J21"/>
    <mergeCell ref="B16:J16"/>
    <mergeCell ref="B17:C17"/>
    <mergeCell ref="D17:E17"/>
    <mergeCell ref="F17:G17"/>
    <mergeCell ref="I17:J17"/>
    <mergeCell ref="B18:C18"/>
    <mergeCell ref="D18:E18"/>
    <mergeCell ref="F18:G18"/>
    <mergeCell ref="I18:J18"/>
    <mergeCell ref="B14:C14"/>
    <mergeCell ref="D14:E14"/>
    <mergeCell ref="F14:G14"/>
    <mergeCell ref="I14:J14"/>
    <mergeCell ref="B15:C15"/>
    <mergeCell ref="D15:E15"/>
    <mergeCell ref="F15:G15"/>
    <mergeCell ref="I15:J15"/>
    <mergeCell ref="B12:C12"/>
    <mergeCell ref="D12:E12"/>
    <mergeCell ref="F12:G12"/>
    <mergeCell ref="I12:J12"/>
    <mergeCell ref="B13:C13"/>
    <mergeCell ref="D13:E13"/>
    <mergeCell ref="F13:G13"/>
    <mergeCell ref="I13:J13"/>
    <mergeCell ref="C3:G3"/>
    <mergeCell ref="C5:H5"/>
    <mergeCell ref="C6:H7"/>
    <mergeCell ref="B10:J10"/>
    <mergeCell ref="B11:C11"/>
    <mergeCell ref="D11:E11"/>
    <mergeCell ref="F11:G11"/>
    <mergeCell ref="I11:J1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"/>
  <sheetViews>
    <sheetView topLeftCell="A19" workbookViewId="0">
      <selection activeCell="E2" sqref="E2"/>
    </sheetView>
  </sheetViews>
  <sheetFormatPr defaultRowHeight="15" x14ac:dyDescent="0.25"/>
  <cols>
    <col min="1" max="1" width="2.28515625" customWidth="1"/>
    <col min="2" max="2" width="0" hidden="1" customWidth="1"/>
    <col min="3" max="3" width="11.7109375" customWidth="1"/>
    <col min="4" max="4" width="6.5703125" customWidth="1"/>
    <col min="5" max="5" width="61.7109375" customWidth="1"/>
    <col min="6" max="6" width="21" customWidth="1"/>
    <col min="7" max="7" width="11.140625" customWidth="1"/>
    <col min="8" max="8" width="14.85546875" customWidth="1"/>
    <col min="9" max="9" width="25" customWidth="1"/>
    <col min="10" max="10" width="5" customWidth="1"/>
    <col min="11" max="11" width="0.85546875" customWidth="1"/>
    <col min="12" max="12" width="1.42578125" customWidth="1"/>
    <col min="250" max="250" width="2.28515625" customWidth="1"/>
    <col min="251" max="251" width="0" hidden="1" customWidth="1"/>
    <col min="252" max="252" width="11.7109375" customWidth="1"/>
    <col min="253" max="253" width="19.42578125" customWidth="1"/>
    <col min="254" max="254" width="8.5703125" customWidth="1"/>
    <col min="255" max="255" width="1.28515625" customWidth="1"/>
    <col min="256" max="256" width="6.7109375" customWidth="1"/>
    <col min="257" max="257" width="11.140625" customWidth="1"/>
    <col min="258" max="258" width="7.5703125" customWidth="1"/>
    <col min="259" max="259" width="7" customWidth="1"/>
    <col min="260" max="260" width="6.5703125" customWidth="1"/>
    <col min="261" max="261" width="9.28515625" customWidth="1"/>
    <col min="262" max="262" width="7.42578125" customWidth="1"/>
    <col min="263" max="263" width="11.140625" customWidth="1"/>
    <col min="264" max="264" width="14.85546875" customWidth="1"/>
    <col min="265" max="265" width="18.5703125" customWidth="1"/>
    <col min="266" max="266" width="5" customWidth="1"/>
    <col min="267" max="267" width="0.85546875" customWidth="1"/>
    <col min="268" max="268" width="1.42578125" customWidth="1"/>
    <col min="506" max="506" width="2.28515625" customWidth="1"/>
    <col min="507" max="507" width="0" hidden="1" customWidth="1"/>
    <col min="508" max="508" width="11.7109375" customWidth="1"/>
    <col min="509" max="509" width="19.42578125" customWidth="1"/>
    <col min="510" max="510" width="8.5703125" customWidth="1"/>
    <col min="511" max="511" width="1.28515625" customWidth="1"/>
    <col min="512" max="512" width="6.7109375" customWidth="1"/>
    <col min="513" max="513" width="11.140625" customWidth="1"/>
    <col min="514" max="514" width="7.5703125" customWidth="1"/>
    <col min="515" max="515" width="7" customWidth="1"/>
    <col min="516" max="516" width="6.5703125" customWidth="1"/>
    <col min="517" max="517" width="9.28515625" customWidth="1"/>
    <col min="518" max="518" width="7.42578125" customWidth="1"/>
    <col min="519" max="519" width="11.140625" customWidth="1"/>
    <col min="520" max="520" width="14.85546875" customWidth="1"/>
    <col min="521" max="521" width="18.5703125" customWidth="1"/>
    <col min="522" max="522" width="5" customWidth="1"/>
    <col min="523" max="523" width="0.85546875" customWidth="1"/>
    <col min="524" max="524" width="1.42578125" customWidth="1"/>
    <col min="762" max="762" width="2.28515625" customWidth="1"/>
    <col min="763" max="763" width="0" hidden="1" customWidth="1"/>
    <col min="764" max="764" width="11.7109375" customWidth="1"/>
    <col min="765" max="765" width="19.42578125" customWidth="1"/>
    <col min="766" max="766" width="8.5703125" customWidth="1"/>
    <col min="767" max="767" width="1.28515625" customWidth="1"/>
    <col min="768" max="768" width="6.7109375" customWidth="1"/>
    <col min="769" max="769" width="11.140625" customWidth="1"/>
    <col min="770" max="770" width="7.5703125" customWidth="1"/>
    <col min="771" max="771" width="7" customWidth="1"/>
    <col min="772" max="772" width="6.5703125" customWidth="1"/>
    <col min="773" max="773" width="9.28515625" customWidth="1"/>
    <col min="774" max="774" width="7.42578125" customWidth="1"/>
    <col min="775" max="775" width="11.140625" customWidth="1"/>
    <col min="776" max="776" width="14.85546875" customWidth="1"/>
    <col min="777" max="777" width="18.5703125" customWidth="1"/>
    <col min="778" max="778" width="5" customWidth="1"/>
    <col min="779" max="779" width="0.85546875" customWidth="1"/>
    <col min="780" max="780" width="1.42578125" customWidth="1"/>
    <col min="1018" max="1018" width="2.28515625" customWidth="1"/>
    <col min="1019" max="1019" width="0" hidden="1" customWidth="1"/>
    <col min="1020" max="1020" width="11.7109375" customWidth="1"/>
    <col min="1021" max="1021" width="19.42578125" customWidth="1"/>
    <col min="1022" max="1022" width="8.5703125" customWidth="1"/>
    <col min="1023" max="1023" width="1.28515625" customWidth="1"/>
    <col min="1024" max="1024" width="6.7109375" customWidth="1"/>
    <col min="1025" max="1025" width="11.140625" customWidth="1"/>
    <col min="1026" max="1026" width="7.5703125" customWidth="1"/>
    <col min="1027" max="1027" width="7" customWidth="1"/>
    <col min="1028" max="1028" width="6.5703125" customWidth="1"/>
    <col min="1029" max="1029" width="9.28515625" customWidth="1"/>
    <col min="1030" max="1030" width="7.42578125" customWidth="1"/>
    <col min="1031" max="1031" width="11.140625" customWidth="1"/>
    <col min="1032" max="1032" width="14.85546875" customWidth="1"/>
    <col min="1033" max="1033" width="18.5703125" customWidth="1"/>
    <col min="1034" max="1034" width="5" customWidth="1"/>
    <col min="1035" max="1035" width="0.85546875" customWidth="1"/>
    <col min="1036" max="1036" width="1.42578125" customWidth="1"/>
    <col min="1274" max="1274" width="2.28515625" customWidth="1"/>
    <col min="1275" max="1275" width="0" hidden="1" customWidth="1"/>
    <col min="1276" max="1276" width="11.7109375" customWidth="1"/>
    <col min="1277" max="1277" width="19.42578125" customWidth="1"/>
    <col min="1278" max="1278" width="8.5703125" customWidth="1"/>
    <col min="1279" max="1279" width="1.28515625" customWidth="1"/>
    <col min="1280" max="1280" width="6.7109375" customWidth="1"/>
    <col min="1281" max="1281" width="11.140625" customWidth="1"/>
    <col min="1282" max="1282" width="7.5703125" customWidth="1"/>
    <col min="1283" max="1283" width="7" customWidth="1"/>
    <col min="1284" max="1284" width="6.5703125" customWidth="1"/>
    <col min="1285" max="1285" width="9.28515625" customWidth="1"/>
    <col min="1286" max="1286" width="7.42578125" customWidth="1"/>
    <col min="1287" max="1287" width="11.140625" customWidth="1"/>
    <col min="1288" max="1288" width="14.85546875" customWidth="1"/>
    <col min="1289" max="1289" width="18.5703125" customWidth="1"/>
    <col min="1290" max="1290" width="5" customWidth="1"/>
    <col min="1291" max="1291" width="0.85546875" customWidth="1"/>
    <col min="1292" max="1292" width="1.42578125" customWidth="1"/>
    <col min="1530" max="1530" width="2.28515625" customWidth="1"/>
    <col min="1531" max="1531" width="0" hidden="1" customWidth="1"/>
    <col min="1532" max="1532" width="11.7109375" customWidth="1"/>
    <col min="1533" max="1533" width="19.42578125" customWidth="1"/>
    <col min="1534" max="1534" width="8.5703125" customWidth="1"/>
    <col min="1535" max="1535" width="1.28515625" customWidth="1"/>
    <col min="1536" max="1536" width="6.7109375" customWidth="1"/>
    <col min="1537" max="1537" width="11.140625" customWidth="1"/>
    <col min="1538" max="1538" width="7.5703125" customWidth="1"/>
    <col min="1539" max="1539" width="7" customWidth="1"/>
    <col min="1540" max="1540" width="6.5703125" customWidth="1"/>
    <col min="1541" max="1541" width="9.28515625" customWidth="1"/>
    <col min="1542" max="1542" width="7.42578125" customWidth="1"/>
    <col min="1543" max="1543" width="11.140625" customWidth="1"/>
    <col min="1544" max="1544" width="14.85546875" customWidth="1"/>
    <col min="1545" max="1545" width="18.5703125" customWidth="1"/>
    <col min="1546" max="1546" width="5" customWidth="1"/>
    <col min="1547" max="1547" width="0.85546875" customWidth="1"/>
    <col min="1548" max="1548" width="1.42578125" customWidth="1"/>
    <col min="1786" max="1786" width="2.28515625" customWidth="1"/>
    <col min="1787" max="1787" width="0" hidden="1" customWidth="1"/>
    <col min="1788" max="1788" width="11.7109375" customWidth="1"/>
    <col min="1789" max="1789" width="19.42578125" customWidth="1"/>
    <col min="1790" max="1790" width="8.5703125" customWidth="1"/>
    <col min="1791" max="1791" width="1.28515625" customWidth="1"/>
    <col min="1792" max="1792" width="6.7109375" customWidth="1"/>
    <col min="1793" max="1793" width="11.140625" customWidth="1"/>
    <col min="1794" max="1794" width="7.5703125" customWidth="1"/>
    <col min="1795" max="1795" width="7" customWidth="1"/>
    <col min="1796" max="1796" width="6.5703125" customWidth="1"/>
    <col min="1797" max="1797" width="9.28515625" customWidth="1"/>
    <col min="1798" max="1798" width="7.42578125" customWidth="1"/>
    <col min="1799" max="1799" width="11.140625" customWidth="1"/>
    <col min="1800" max="1800" width="14.85546875" customWidth="1"/>
    <col min="1801" max="1801" width="18.5703125" customWidth="1"/>
    <col min="1802" max="1802" width="5" customWidth="1"/>
    <col min="1803" max="1803" width="0.85546875" customWidth="1"/>
    <col min="1804" max="1804" width="1.42578125" customWidth="1"/>
    <col min="2042" max="2042" width="2.28515625" customWidth="1"/>
    <col min="2043" max="2043" width="0" hidden="1" customWidth="1"/>
    <col min="2044" max="2044" width="11.7109375" customWidth="1"/>
    <col min="2045" max="2045" width="19.42578125" customWidth="1"/>
    <col min="2046" max="2046" width="8.5703125" customWidth="1"/>
    <col min="2047" max="2047" width="1.28515625" customWidth="1"/>
    <col min="2048" max="2048" width="6.7109375" customWidth="1"/>
    <col min="2049" max="2049" width="11.140625" customWidth="1"/>
    <col min="2050" max="2050" width="7.5703125" customWidth="1"/>
    <col min="2051" max="2051" width="7" customWidth="1"/>
    <col min="2052" max="2052" width="6.5703125" customWidth="1"/>
    <col min="2053" max="2053" width="9.28515625" customWidth="1"/>
    <col min="2054" max="2054" width="7.42578125" customWidth="1"/>
    <col min="2055" max="2055" width="11.140625" customWidth="1"/>
    <col min="2056" max="2056" width="14.85546875" customWidth="1"/>
    <col min="2057" max="2057" width="18.5703125" customWidth="1"/>
    <col min="2058" max="2058" width="5" customWidth="1"/>
    <col min="2059" max="2059" width="0.85546875" customWidth="1"/>
    <col min="2060" max="2060" width="1.42578125" customWidth="1"/>
    <col min="2298" max="2298" width="2.28515625" customWidth="1"/>
    <col min="2299" max="2299" width="0" hidden="1" customWidth="1"/>
    <col min="2300" max="2300" width="11.7109375" customWidth="1"/>
    <col min="2301" max="2301" width="19.42578125" customWidth="1"/>
    <col min="2302" max="2302" width="8.5703125" customWidth="1"/>
    <col min="2303" max="2303" width="1.28515625" customWidth="1"/>
    <col min="2304" max="2304" width="6.7109375" customWidth="1"/>
    <col min="2305" max="2305" width="11.140625" customWidth="1"/>
    <col min="2306" max="2306" width="7.5703125" customWidth="1"/>
    <col min="2307" max="2307" width="7" customWidth="1"/>
    <col min="2308" max="2308" width="6.5703125" customWidth="1"/>
    <col min="2309" max="2309" width="9.28515625" customWidth="1"/>
    <col min="2310" max="2310" width="7.42578125" customWidth="1"/>
    <col min="2311" max="2311" width="11.140625" customWidth="1"/>
    <col min="2312" max="2312" width="14.85546875" customWidth="1"/>
    <col min="2313" max="2313" width="18.5703125" customWidth="1"/>
    <col min="2314" max="2314" width="5" customWidth="1"/>
    <col min="2315" max="2315" width="0.85546875" customWidth="1"/>
    <col min="2316" max="2316" width="1.42578125" customWidth="1"/>
    <col min="2554" max="2554" width="2.28515625" customWidth="1"/>
    <col min="2555" max="2555" width="0" hidden="1" customWidth="1"/>
    <col min="2556" max="2556" width="11.7109375" customWidth="1"/>
    <col min="2557" max="2557" width="19.42578125" customWidth="1"/>
    <col min="2558" max="2558" width="8.5703125" customWidth="1"/>
    <col min="2559" max="2559" width="1.28515625" customWidth="1"/>
    <col min="2560" max="2560" width="6.7109375" customWidth="1"/>
    <col min="2561" max="2561" width="11.140625" customWidth="1"/>
    <col min="2562" max="2562" width="7.5703125" customWidth="1"/>
    <col min="2563" max="2563" width="7" customWidth="1"/>
    <col min="2564" max="2564" width="6.5703125" customWidth="1"/>
    <col min="2565" max="2565" width="9.28515625" customWidth="1"/>
    <col min="2566" max="2566" width="7.42578125" customWidth="1"/>
    <col min="2567" max="2567" width="11.140625" customWidth="1"/>
    <col min="2568" max="2568" width="14.85546875" customWidth="1"/>
    <col min="2569" max="2569" width="18.5703125" customWidth="1"/>
    <col min="2570" max="2570" width="5" customWidth="1"/>
    <col min="2571" max="2571" width="0.85546875" customWidth="1"/>
    <col min="2572" max="2572" width="1.42578125" customWidth="1"/>
    <col min="2810" max="2810" width="2.28515625" customWidth="1"/>
    <col min="2811" max="2811" width="0" hidden="1" customWidth="1"/>
    <col min="2812" max="2812" width="11.7109375" customWidth="1"/>
    <col min="2813" max="2813" width="19.42578125" customWidth="1"/>
    <col min="2814" max="2814" width="8.5703125" customWidth="1"/>
    <col min="2815" max="2815" width="1.28515625" customWidth="1"/>
    <col min="2816" max="2816" width="6.7109375" customWidth="1"/>
    <col min="2817" max="2817" width="11.140625" customWidth="1"/>
    <col min="2818" max="2818" width="7.5703125" customWidth="1"/>
    <col min="2819" max="2819" width="7" customWidth="1"/>
    <col min="2820" max="2820" width="6.5703125" customWidth="1"/>
    <col min="2821" max="2821" width="9.28515625" customWidth="1"/>
    <col min="2822" max="2822" width="7.42578125" customWidth="1"/>
    <col min="2823" max="2823" width="11.140625" customWidth="1"/>
    <col min="2824" max="2824" width="14.85546875" customWidth="1"/>
    <col min="2825" max="2825" width="18.5703125" customWidth="1"/>
    <col min="2826" max="2826" width="5" customWidth="1"/>
    <col min="2827" max="2827" width="0.85546875" customWidth="1"/>
    <col min="2828" max="2828" width="1.42578125" customWidth="1"/>
    <col min="3066" max="3066" width="2.28515625" customWidth="1"/>
    <col min="3067" max="3067" width="0" hidden="1" customWidth="1"/>
    <col min="3068" max="3068" width="11.7109375" customWidth="1"/>
    <col min="3069" max="3069" width="19.42578125" customWidth="1"/>
    <col min="3070" max="3070" width="8.5703125" customWidth="1"/>
    <col min="3071" max="3071" width="1.28515625" customWidth="1"/>
    <col min="3072" max="3072" width="6.7109375" customWidth="1"/>
    <col min="3073" max="3073" width="11.140625" customWidth="1"/>
    <col min="3074" max="3074" width="7.5703125" customWidth="1"/>
    <col min="3075" max="3075" width="7" customWidth="1"/>
    <col min="3076" max="3076" width="6.5703125" customWidth="1"/>
    <col min="3077" max="3077" width="9.28515625" customWidth="1"/>
    <col min="3078" max="3078" width="7.42578125" customWidth="1"/>
    <col min="3079" max="3079" width="11.140625" customWidth="1"/>
    <col min="3080" max="3080" width="14.85546875" customWidth="1"/>
    <col min="3081" max="3081" width="18.5703125" customWidth="1"/>
    <col min="3082" max="3082" width="5" customWidth="1"/>
    <col min="3083" max="3083" width="0.85546875" customWidth="1"/>
    <col min="3084" max="3084" width="1.42578125" customWidth="1"/>
    <col min="3322" max="3322" width="2.28515625" customWidth="1"/>
    <col min="3323" max="3323" width="0" hidden="1" customWidth="1"/>
    <col min="3324" max="3324" width="11.7109375" customWidth="1"/>
    <col min="3325" max="3325" width="19.42578125" customWidth="1"/>
    <col min="3326" max="3326" width="8.5703125" customWidth="1"/>
    <col min="3327" max="3327" width="1.28515625" customWidth="1"/>
    <col min="3328" max="3328" width="6.7109375" customWidth="1"/>
    <col min="3329" max="3329" width="11.140625" customWidth="1"/>
    <col min="3330" max="3330" width="7.5703125" customWidth="1"/>
    <col min="3331" max="3331" width="7" customWidth="1"/>
    <col min="3332" max="3332" width="6.5703125" customWidth="1"/>
    <col min="3333" max="3333" width="9.28515625" customWidth="1"/>
    <col min="3334" max="3334" width="7.42578125" customWidth="1"/>
    <col min="3335" max="3335" width="11.140625" customWidth="1"/>
    <col min="3336" max="3336" width="14.85546875" customWidth="1"/>
    <col min="3337" max="3337" width="18.5703125" customWidth="1"/>
    <col min="3338" max="3338" width="5" customWidth="1"/>
    <col min="3339" max="3339" width="0.85546875" customWidth="1"/>
    <col min="3340" max="3340" width="1.42578125" customWidth="1"/>
    <col min="3578" max="3578" width="2.28515625" customWidth="1"/>
    <col min="3579" max="3579" width="0" hidden="1" customWidth="1"/>
    <col min="3580" max="3580" width="11.7109375" customWidth="1"/>
    <col min="3581" max="3581" width="19.42578125" customWidth="1"/>
    <col min="3582" max="3582" width="8.5703125" customWidth="1"/>
    <col min="3583" max="3583" width="1.28515625" customWidth="1"/>
    <col min="3584" max="3584" width="6.7109375" customWidth="1"/>
    <col min="3585" max="3585" width="11.140625" customWidth="1"/>
    <col min="3586" max="3586" width="7.5703125" customWidth="1"/>
    <col min="3587" max="3587" width="7" customWidth="1"/>
    <col min="3588" max="3588" width="6.5703125" customWidth="1"/>
    <col min="3589" max="3589" width="9.28515625" customWidth="1"/>
    <col min="3590" max="3590" width="7.42578125" customWidth="1"/>
    <col min="3591" max="3591" width="11.140625" customWidth="1"/>
    <col min="3592" max="3592" width="14.85546875" customWidth="1"/>
    <col min="3593" max="3593" width="18.5703125" customWidth="1"/>
    <col min="3594" max="3594" width="5" customWidth="1"/>
    <col min="3595" max="3595" width="0.85546875" customWidth="1"/>
    <col min="3596" max="3596" width="1.42578125" customWidth="1"/>
    <col min="3834" max="3834" width="2.28515625" customWidth="1"/>
    <col min="3835" max="3835" width="0" hidden="1" customWidth="1"/>
    <col min="3836" max="3836" width="11.7109375" customWidth="1"/>
    <col min="3837" max="3837" width="19.42578125" customWidth="1"/>
    <col min="3838" max="3838" width="8.5703125" customWidth="1"/>
    <col min="3839" max="3839" width="1.28515625" customWidth="1"/>
    <col min="3840" max="3840" width="6.7109375" customWidth="1"/>
    <col min="3841" max="3841" width="11.140625" customWidth="1"/>
    <col min="3842" max="3842" width="7.5703125" customWidth="1"/>
    <col min="3843" max="3843" width="7" customWidth="1"/>
    <col min="3844" max="3844" width="6.5703125" customWidth="1"/>
    <col min="3845" max="3845" width="9.28515625" customWidth="1"/>
    <col min="3846" max="3846" width="7.42578125" customWidth="1"/>
    <col min="3847" max="3847" width="11.140625" customWidth="1"/>
    <col min="3848" max="3848" width="14.85546875" customWidth="1"/>
    <col min="3849" max="3849" width="18.5703125" customWidth="1"/>
    <col min="3850" max="3850" width="5" customWidth="1"/>
    <col min="3851" max="3851" width="0.85546875" customWidth="1"/>
    <col min="3852" max="3852" width="1.42578125" customWidth="1"/>
    <col min="4090" max="4090" width="2.28515625" customWidth="1"/>
    <col min="4091" max="4091" width="0" hidden="1" customWidth="1"/>
    <col min="4092" max="4092" width="11.7109375" customWidth="1"/>
    <col min="4093" max="4093" width="19.42578125" customWidth="1"/>
    <col min="4094" max="4094" width="8.5703125" customWidth="1"/>
    <col min="4095" max="4095" width="1.28515625" customWidth="1"/>
    <col min="4096" max="4096" width="6.7109375" customWidth="1"/>
    <col min="4097" max="4097" width="11.140625" customWidth="1"/>
    <col min="4098" max="4098" width="7.5703125" customWidth="1"/>
    <col min="4099" max="4099" width="7" customWidth="1"/>
    <col min="4100" max="4100" width="6.5703125" customWidth="1"/>
    <col min="4101" max="4101" width="9.28515625" customWidth="1"/>
    <col min="4102" max="4102" width="7.42578125" customWidth="1"/>
    <col min="4103" max="4103" width="11.140625" customWidth="1"/>
    <col min="4104" max="4104" width="14.85546875" customWidth="1"/>
    <col min="4105" max="4105" width="18.5703125" customWidth="1"/>
    <col min="4106" max="4106" width="5" customWidth="1"/>
    <col min="4107" max="4107" width="0.85546875" customWidth="1"/>
    <col min="4108" max="4108" width="1.42578125" customWidth="1"/>
    <col min="4346" max="4346" width="2.28515625" customWidth="1"/>
    <col min="4347" max="4347" width="0" hidden="1" customWidth="1"/>
    <col min="4348" max="4348" width="11.7109375" customWidth="1"/>
    <col min="4349" max="4349" width="19.42578125" customWidth="1"/>
    <col min="4350" max="4350" width="8.5703125" customWidth="1"/>
    <col min="4351" max="4351" width="1.28515625" customWidth="1"/>
    <col min="4352" max="4352" width="6.7109375" customWidth="1"/>
    <col min="4353" max="4353" width="11.140625" customWidth="1"/>
    <col min="4354" max="4354" width="7.5703125" customWidth="1"/>
    <col min="4355" max="4355" width="7" customWidth="1"/>
    <col min="4356" max="4356" width="6.5703125" customWidth="1"/>
    <col min="4357" max="4357" width="9.28515625" customWidth="1"/>
    <col min="4358" max="4358" width="7.42578125" customWidth="1"/>
    <col min="4359" max="4359" width="11.140625" customWidth="1"/>
    <col min="4360" max="4360" width="14.85546875" customWidth="1"/>
    <col min="4361" max="4361" width="18.5703125" customWidth="1"/>
    <col min="4362" max="4362" width="5" customWidth="1"/>
    <col min="4363" max="4363" width="0.85546875" customWidth="1"/>
    <col min="4364" max="4364" width="1.42578125" customWidth="1"/>
    <col min="4602" max="4602" width="2.28515625" customWidth="1"/>
    <col min="4603" max="4603" width="0" hidden="1" customWidth="1"/>
    <col min="4604" max="4604" width="11.7109375" customWidth="1"/>
    <col min="4605" max="4605" width="19.42578125" customWidth="1"/>
    <col min="4606" max="4606" width="8.5703125" customWidth="1"/>
    <col min="4607" max="4607" width="1.28515625" customWidth="1"/>
    <col min="4608" max="4608" width="6.7109375" customWidth="1"/>
    <col min="4609" max="4609" width="11.140625" customWidth="1"/>
    <col min="4610" max="4610" width="7.5703125" customWidth="1"/>
    <col min="4611" max="4611" width="7" customWidth="1"/>
    <col min="4612" max="4612" width="6.5703125" customWidth="1"/>
    <col min="4613" max="4613" width="9.28515625" customWidth="1"/>
    <col min="4614" max="4614" width="7.42578125" customWidth="1"/>
    <col min="4615" max="4615" width="11.140625" customWidth="1"/>
    <col min="4616" max="4616" width="14.85546875" customWidth="1"/>
    <col min="4617" max="4617" width="18.5703125" customWidth="1"/>
    <col min="4618" max="4618" width="5" customWidth="1"/>
    <col min="4619" max="4619" width="0.85546875" customWidth="1"/>
    <col min="4620" max="4620" width="1.42578125" customWidth="1"/>
    <col min="4858" max="4858" width="2.28515625" customWidth="1"/>
    <col min="4859" max="4859" width="0" hidden="1" customWidth="1"/>
    <col min="4860" max="4860" width="11.7109375" customWidth="1"/>
    <col min="4861" max="4861" width="19.42578125" customWidth="1"/>
    <col min="4862" max="4862" width="8.5703125" customWidth="1"/>
    <col min="4863" max="4863" width="1.28515625" customWidth="1"/>
    <col min="4864" max="4864" width="6.7109375" customWidth="1"/>
    <col min="4865" max="4865" width="11.140625" customWidth="1"/>
    <col min="4866" max="4866" width="7.5703125" customWidth="1"/>
    <col min="4867" max="4867" width="7" customWidth="1"/>
    <col min="4868" max="4868" width="6.5703125" customWidth="1"/>
    <col min="4869" max="4869" width="9.28515625" customWidth="1"/>
    <col min="4870" max="4870" width="7.42578125" customWidth="1"/>
    <col min="4871" max="4871" width="11.140625" customWidth="1"/>
    <col min="4872" max="4872" width="14.85546875" customWidth="1"/>
    <col min="4873" max="4873" width="18.5703125" customWidth="1"/>
    <col min="4874" max="4874" width="5" customWidth="1"/>
    <col min="4875" max="4875" width="0.85546875" customWidth="1"/>
    <col min="4876" max="4876" width="1.42578125" customWidth="1"/>
    <col min="5114" max="5114" width="2.28515625" customWidth="1"/>
    <col min="5115" max="5115" width="0" hidden="1" customWidth="1"/>
    <col min="5116" max="5116" width="11.7109375" customWidth="1"/>
    <col min="5117" max="5117" width="19.42578125" customWidth="1"/>
    <col min="5118" max="5118" width="8.5703125" customWidth="1"/>
    <col min="5119" max="5119" width="1.28515625" customWidth="1"/>
    <col min="5120" max="5120" width="6.7109375" customWidth="1"/>
    <col min="5121" max="5121" width="11.140625" customWidth="1"/>
    <col min="5122" max="5122" width="7.5703125" customWidth="1"/>
    <col min="5123" max="5123" width="7" customWidth="1"/>
    <col min="5124" max="5124" width="6.5703125" customWidth="1"/>
    <col min="5125" max="5125" width="9.28515625" customWidth="1"/>
    <col min="5126" max="5126" width="7.42578125" customWidth="1"/>
    <col min="5127" max="5127" width="11.140625" customWidth="1"/>
    <col min="5128" max="5128" width="14.85546875" customWidth="1"/>
    <col min="5129" max="5129" width="18.5703125" customWidth="1"/>
    <col min="5130" max="5130" width="5" customWidth="1"/>
    <col min="5131" max="5131" width="0.85546875" customWidth="1"/>
    <col min="5132" max="5132" width="1.42578125" customWidth="1"/>
    <col min="5370" max="5370" width="2.28515625" customWidth="1"/>
    <col min="5371" max="5371" width="0" hidden="1" customWidth="1"/>
    <col min="5372" max="5372" width="11.7109375" customWidth="1"/>
    <col min="5373" max="5373" width="19.42578125" customWidth="1"/>
    <col min="5374" max="5374" width="8.5703125" customWidth="1"/>
    <col min="5375" max="5375" width="1.28515625" customWidth="1"/>
    <col min="5376" max="5376" width="6.7109375" customWidth="1"/>
    <col min="5377" max="5377" width="11.140625" customWidth="1"/>
    <col min="5378" max="5378" width="7.5703125" customWidth="1"/>
    <col min="5379" max="5379" width="7" customWidth="1"/>
    <col min="5380" max="5380" width="6.5703125" customWidth="1"/>
    <col min="5381" max="5381" width="9.28515625" customWidth="1"/>
    <col min="5382" max="5382" width="7.42578125" customWidth="1"/>
    <col min="5383" max="5383" width="11.140625" customWidth="1"/>
    <col min="5384" max="5384" width="14.85546875" customWidth="1"/>
    <col min="5385" max="5385" width="18.5703125" customWidth="1"/>
    <col min="5386" max="5386" width="5" customWidth="1"/>
    <col min="5387" max="5387" width="0.85546875" customWidth="1"/>
    <col min="5388" max="5388" width="1.42578125" customWidth="1"/>
    <col min="5626" max="5626" width="2.28515625" customWidth="1"/>
    <col min="5627" max="5627" width="0" hidden="1" customWidth="1"/>
    <col min="5628" max="5628" width="11.7109375" customWidth="1"/>
    <col min="5629" max="5629" width="19.42578125" customWidth="1"/>
    <col min="5630" max="5630" width="8.5703125" customWidth="1"/>
    <col min="5631" max="5631" width="1.28515625" customWidth="1"/>
    <col min="5632" max="5632" width="6.7109375" customWidth="1"/>
    <col min="5633" max="5633" width="11.140625" customWidth="1"/>
    <col min="5634" max="5634" width="7.5703125" customWidth="1"/>
    <col min="5635" max="5635" width="7" customWidth="1"/>
    <col min="5636" max="5636" width="6.5703125" customWidth="1"/>
    <col min="5637" max="5637" width="9.28515625" customWidth="1"/>
    <col min="5638" max="5638" width="7.42578125" customWidth="1"/>
    <col min="5639" max="5639" width="11.140625" customWidth="1"/>
    <col min="5640" max="5640" width="14.85546875" customWidth="1"/>
    <col min="5641" max="5641" width="18.5703125" customWidth="1"/>
    <col min="5642" max="5642" width="5" customWidth="1"/>
    <col min="5643" max="5643" width="0.85546875" customWidth="1"/>
    <col min="5644" max="5644" width="1.42578125" customWidth="1"/>
    <col min="5882" max="5882" width="2.28515625" customWidth="1"/>
    <col min="5883" max="5883" width="0" hidden="1" customWidth="1"/>
    <col min="5884" max="5884" width="11.7109375" customWidth="1"/>
    <col min="5885" max="5885" width="19.42578125" customWidth="1"/>
    <col min="5886" max="5886" width="8.5703125" customWidth="1"/>
    <col min="5887" max="5887" width="1.28515625" customWidth="1"/>
    <col min="5888" max="5888" width="6.7109375" customWidth="1"/>
    <col min="5889" max="5889" width="11.140625" customWidth="1"/>
    <col min="5890" max="5890" width="7.5703125" customWidth="1"/>
    <col min="5891" max="5891" width="7" customWidth="1"/>
    <col min="5892" max="5892" width="6.5703125" customWidth="1"/>
    <col min="5893" max="5893" width="9.28515625" customWidth="1"/>
    <col min="5894" max="5894" width="7.42578125" customWidth="1"/>
    <col min="5895" max="5895" width="11.140625" customWidth="1"/>
    <col min="5896" max="5896" width="14.85546875" customWidth="1"/>
    <col min="5897" max="5897" width="18.5703125" customWidth="1"/>
    <col min="5898" max="5898" width="5" customWidth="1"/>
    <col min="5899" max="5899" width="0.85546875" customWidth="1"/>
    <col min="5900" max="5900" width="1.42578125" customWidth="1"/>
    <col min="6138" max="6138" width="2.28515625" customWidth="1"/>
    <col min="6139" max="6139" width="0" hidden="1" customWidth="1"/>
    <col min="6140" max="6140" width="11.7109375" customWidth="1"/>
    <col min="6141" max="6141" width="19.42578125" customWidth="1"/>
    <col min="6142" max="6142" width="8.5703125" customWidth="1"/>
    <col min="6143" max="6143" width="1.28515625" customWidth="1"/>
    <col min="6144" max="6144" width="6.7109375" customWidth="1"/>
    <col min="6145" max="6145" width="11.140625" customWidth="1"/>
    <col min="6146" max="6146" width="7.5703125" customWidth="1"/>
    <col min="6147" max="6147" width="7" customWidth="1"/>
    <col min="6148" max="6148" width="6.5703125" customWidth="1"/>
    <col min="6149" max="6149" width="9.28515625" customWidth="1"/>
    <col min="6150" max="6150" width="7.42578125" customWidth="1"/>
    <col min="6151" max="6151" width="11.140625" customWidth="1"/>
    <col min="6152" max="6152" width="14.85546875" customWidth="1"/>
    <col min="6153" max="6153" width="18.5703125" customWidth="1"/>
    <col min="6154" max="6154" width="5" customWidth="1"/>
    <col min="6155" max="6155" width="0.85546875" customWidth="1"/>
    <col min="6156" max="6156" width="1.42578125" customWidth="1"/>
    <col min="6394" max="6394" width="2.28515625" customWidth="1"/>
    <col min="6395" max="6395" width="0" hidden="1" customWidth="1"/>
    <col min="6396" max="6396" width="11.7109375" customWidth="1"/>
    <col min="6397" max="6397" width="19.42578125" customWidth="1"/>
    <col min="6398" max="6398" width="8.5703125" customWidth="1"/>
    <col min="6399" max="6399" width="1.28515625" customWidth="1"/>
    <col min="6400" max="6400" width="6.7109375" customWidth="1"/>
    <col min="6401" max="6401" width="11.140625" customWidth="1"/>
    <col min="6402" max="6402" width="7.5703125" customWidth="1"/>
    <col min="6403" max="6403" width="7" customWidth="1"/>
    <col min="6404" max="6404" width="6.5703125" customWidth="1"/>
    <col min="6405" max="6405" width="9.28515625" customWidth="1"/>
    <col min="6406" max="6406" width="7.42578125" customWidth="1"/>
    <col min="6407" max="6407" width="11.140625" customWidth="1"/>
    <col min="6408" max="6408" width="14.85546875" customWidth="1"/>
    <col min="6409" max="6409" width="18.5703125" customWidth="1"/>
    <col min="6410" max="6410" width="5" customWidth="1"/>
    <col min="6411" max="6411" width="0.85546875" customWidth="1"/>
    <col min="6412" max="6412" width="1.42578125" customWidth="1"/>
    <col min="6650" max="6650" width="2.28515625" customWidth="1"/>
    <col min="6651" max="6651" width="0" hidden="1" customWidth="1"/>
    <col min="6652" max="6652" width="11.7109375" customWidth="1"/>
    <col min="6653" max="6653" width="19.42578125" customWidth="1"/>
    <col min="6654" max="6654" width="8.5703125" customWidth="1"/>
    <col min="6655" max="6655" width="1.28515625" customWidth="1"/>
    <col min="6656" max="6656" width="6.7109375" customWidth="1"/>
    <col min="6657" max="6657" width="11.140625" customWidth="1"/>
    <col min="6658" max="6658" width="7.5703125" customWidth="1"/>
    <col min="6659" max="6659" width="7" customWidth="1"/>
    <col min="6660" max="6660" width="6.5703125" customWidth="1"/>
    <col min="6661" max="6661" width="9.28515625" customWidth="1"/>
    <col min="6662" max="6662" width="7.42578125" customWidth="1"/>
    <col min="6663" max="6663" width="11.140625" customWidth="1"/>
    <col min="6664" max="6664" width="14.85546875" customWidth="1"/>
    <col min="6665" max="6665" width="18.5703125" customWidth="1"/>
    <col min="6666" max="6666" width="5" customWidth="1"/>
    <col min="6667" max="6667" width="0.85546875" customWidth="1"/>
    <col min="6668" max="6668" width="1.42578125" customWidth="1"/>
    <col min="6906" max="6906" width="2.28515625" customWidth="1"/>
    <col min="6907" max="6907" width="0" hidden="1" customWidth="1"/>
    <col min="6908" max="6908" width="11.7109375" customWidth="1"/>
    <col min="6909" max="6909" width="19.42578125" customWidth="1"/>
    <col min="6910" max="6910" width="8.5703125" customWidth="1"/>
    <col min="6911" max="6911" width="1.28515625" customWidth="1"/>
    <col min="6912" max="6912" width="6.7109375" customWidth="1"/>
    <col min="6913" max="6913" width="11.140625" customWidth="1"/>
    <col min="6914" max="6914" width="7.5703125" customWidth="1"/>
    <col min="6915" max="6915" width="7" customWidth="1"/>
    <col min="6916" max="6916" width="6.5703125" customWidth="1"/>
    <col min="6917" max="6917" width="9.28515625" customWidth="1"/>
    <col min="6918" max="6918" width="7.42578125" customWidth="1"/>
    <col min="6919" max="6919" width="11.140625" customWidth="1"/>
    <col min="6920" max="6920" width="14.85546875" customWidth="1"/>
    <col min="6921" max="6921" width="18.5703125" customWidth="1"/>
    <col min="6922" max="6922" width="5" customWidth="1"/>
    <col min="6923" max="6923" width="0.85546875" customWidth="1"/>
    <col min="6924" max="6924" width="1.42578125" customWidth="1"/>
    <col min="7162" max="7162" width="2.28515625" customWidth="1"/>
    <col min="7163" max="7163" width="0" hidden="1" customWidth="1"/>
    <col min="7164" max="7164" width="11.7109375" customWidth="1"/>
    <col min="7165" max="7165" width="19.42578125" customWidth="1"/>
    <col min="7166" max="7166" width="8.5703125" customWidth="1"/>
    <col min="7167" max="7167" width="1.28515625" customWidth="1"/>
    <col min="7168" max="7168" width="6.7109375" customWidth="1"/>
    <col min="7169" max="7169" width="11.140625" customWidth="1"/>
    <col min="7170" max="7170" width="7.5703125" customWidth="1"/>
    <col min="7171" max="7171" width="7" customWidth="1"/>
    <col min="7172" max="7172" width="6.5703125" customWidth="1"/>
    <col min="7173" max="7173" width="9.28515625" customWidth="1"/>
    <col min="7174" max="7174" width="7.42578125" customWidth="1"/>
    <col min="7175" max="7175" width="11.140625" customWidth="1"/>
    <col min="7176" max="7176" width="14.85546875" customWidth="1"/>
    <col min="7177" max="7177" width="18.5703125" customWidth="1"/>
    <col min="7178" max="7178" width="5" customWidth="1"/>
    <col min="7179" max="7179" width="0.85546875" customWidth="1"/>
    <col min="7180" max="7180" width="1.42578125" customWidth="1"/>
    <col min="7418" max="7418" width="2.28515625" customWidth="1"/>
    <col min="7419" max="7419" width="0" hidden="1" customWidth="1"/>
    <col min="7420" max="7420" width="11.7109375" customWidth="1"/>
    <col min="7421" max="7421" width="19.42578125" customWidth="1"/>
    <col min="7422" max="7422" width="8.5703125" customWidth="1"/>
    <col min="7423" max="7423" width="1.28515625" customWidth="1"/>
    <col min="7424" max="7424" width="6.7109375" customWidth="1"/>
    <col min="7425" max="7425" width="11.140625" customWidth="1"/>
    <col min="7426" max="7426" width="7.5703125" customWidth="1"/>
    <col min="7427" max="7427" width="7" customWidth="1"/>
    <col min="7428" max="7428" width="6.5703125" customWidth="1"/>
    <col min="7429" max="7429" width="9.28515625" customWidth="1"/>
    <col min="7430" max="7430" width="7.42578125" customWidth="1"/>
    <col min="7431" max="7431" width="11.140625" customWidth="1"/>
    <col min="7432" max="7432" width="14.85546875" customWidth="1"/>
    <col min="7433" max="7433" width="18.5703125" customWidth="1"/>
    <col min="7434" max="7434" width="5" customWidth="1"/>
    <col min="7435" max="7435" width="0.85546875" customWidth="1"/>
    <col min="7436" max="7436" width="1.42578125" customWidth="1"/>
    <col min="7674" max="7674" width="2.28515625" customWidth="1"/>
    <col min="7675" max="7675" width="0" hidden="1" customWidth="1"/>
    <col min="7676" max="7676" width="11.7109375" customWidth="1"/>
    <col min="7677" max="7677" width="19.42578125" customWidth="1"/>
    <col min="7678" max="7678" width="8.5703125" customWidth="1"/>
    <col min="7679" max="7679" width="1.28515625" customWidth="1"/>
    <col min="7680" max="7680" width="6.7109375" customWidth="1"/>
    <col min="7681" max="7681" width="11.140625" customWidth="1"/>
    <col min="7682" max="7682" width="7.5703125" customWidth="1"/>
    <col min="7683" max="7683" width="7" customWidth="1"/>
    <col min="7684" max="7684" width="6.5703125" customWidth="1"/>
    <col min="7685" max="7685" width="9.28515625" customWidth="1"/>
    <col min="7686" max="7686" width="7.42578125" customWidth="1"/>
    <col min="7687" max="7687" width="11.140625" customWidth="1"/>
    <col min="7688" max="7688" width="14.85546875" customWidth="1"/>
    <col min="7689" max="7689" width="18.5703125" customWidth="1"/>
    <col min="7690" max="7690" width="5" customWidth="1"/>
    <col min="7691" max="7691" width="0.85546875" customWidth="1"/>
    <col min="7692" max="7692" width="1.42578125" customWidth="1"/>
    <col min="7930" max="7930" width="2.28515625" customWidth="1"/>
    <col min="7931" max="7931" width="0" hidden="1" customWidth="1"/>
    <col min="7932" max="7932" width="11.7109375" customWidth="1"/>
    <col min="7933" max="7933" width="19.42578125" customWidth="1"/>
    <col min="7934" max="7934" width="8.5703125" customWidth="1"/>
    <col min="7935" max="7935" width="1.28515625" customWidth="1"/>
    <col min="7936" max="7936" width="6.7109375" customWidth="1"/>
    <col min="7937" max="7937" width="11.140625" customWidth="1"/>
    <col min="7938" max="7938" width="7.5703125" customWidth="1"/>
    <col min="7939" max="7939" width="7" customWidth="1"/>
    <col min="7940" max="7940" width="6.5703125" customWidth="1"/>
    <col min="7941" max="7941" width="9.28515625" customWidth="1"/>
    <col min="7942" max="7942" width="7.42578125" customWidth="1"/>
    <col min="7943" max="7943" width="11.140625" customWidth="1"/>
    <col min="7944" max="7944" width="14.85546875" customWidth="1"/>
    <col min="7945" max="7945" width="18.5703125" customWidth="1"/>
    <col min="7946" max="7946" width="5" customWidth="1"/>
    <col min="7947" max="7947" width="0.85546875" customWidth="1"/>
    <col min="7948" max="7948" width="1.42578125" customWidth="1"/>
    <col min="8186" max="8186" width="2.28515625" customWidth="1"/>
    <col min="8187" max="8187" width="0" hidden="1" customWidth="1"/>
    <col min="8188" max="8188" width="11.7109375" customWidth="1"/>
    <col min="8189" max="8189" width="19.42578125" customWidth="1"/>
    <col min="8190" max="8190" width="8.5703125" customWidth="1"/>
    <col min="8191" max="8191" width="1.28515625" customWidth="1"/>
    <col min="8192" max="8192" width="6.7109375" customWidth="1"/>
    <col min="8193" max="8193" width="11.140625" customWidth="1"/>
    <col min="8194" max="8194" width="7.5703125" customWidth="1"/>
    <col min="8195" max="8195" width="7" customWidth="1"/>
    <col min="8196" max="8196" width="6.5703125" customWidth="1"/>
    <col min="8197" max="8197" width="9.28515625" customWidth="1"/>
    <col min="8198" max="8198" width="7.42578125" customWidth="1"/>
    <col min="8199" max="8199" width="11.140625" customWidth="1"/>
    <col min="8200" max="8200" width="14.85546875" customWidth="1"/>
    <col min="8201" max="8201" width="18.5703125" customWidth="1"/>
    <col min="8202" max="8202" width="5" customWidth="1"/>
    <col min="8203" max="8203" width="0.85546875" customWidth="1"/>
    <col min="8204" max="8204" width="1.42578125" customWidth="1"/>
    <col min="8442" max="8442" width="2.28515625" customWidth="1"/>
    <col min="8443" max="8443" width="0" hidden="1" customWidth="1"/>
    <col min="8444" max="8444" width="11.7109375" customWidth="1"/>
    <col min="8445" max="8445" width="19.42578125" customWidth="1"/>
    <col min="8446" max="8446" width="8.5703125" customWidth="1"/>
    <col min="8447" max="8447" width="1.28515625" customWidth="1"/>
    <col min="8448" max="8448" width="6.7109375" customWidth="1"/>
    <col min="8449" max="8449" width="11.140625" customWidth="1"/>
    <col min="8450" max="8450" width="7.5703125" customWidth="1"/>
    <col min="8451" max="8451" width="7" customWidth="1"/>
    <col min="8452" max="8452" width="6.5703125" customWidth="1"/>
    <col min="8453" max="8453" width="9.28515625" customWidth="1"/>
    <col min="8454" max="8454" width="7.42578125" customWidth="1"/>
    <col min="8455" max="8455" width="11.140625" customWidth="1"/>
    <col min="8456" max="8456" width="14.85546875" customWidth="1"/>
    <col min="8457" max="8457" width="18.5703125" customWidth="1"/>
    <col min="8458" max="8458" width="5" customWidth="1"/>
    <col min="8459" max="8459" width="0.85546875" customWidth="1"/>
    <col min="8460" max="8460" width="1.42578125" customWidth="1"/>
    <col min="8698" max="8698" width="2.28515625" customWidth="1"/>
    <col min="8699" max="8699" width="0" hidden="1" customWidth="1"/>
    <col min="8700" max="8700" width="11.7109375" customWidth="1"/>
    <col min="8701" max="8701" width="19.42578125" customWidth="1"/>
    <col min="8702" max="8702" width="8.5703125" customWidth="1"/>
    <col min="8703" max="8703" width="1.28515625" customWidth="1"/>
    <col min="8704" max="8704" width="6.7109375" customWidth="1"/>
    <col min="8705" max="8705" width="11.140625" customWidth="1"/>
    <col min="8706" max="8706" width="7.5703125" customWidth="1"/>
    <col min="8707" max="8707" width="7" customWidth="1"/>
    <col min="8708" max="8708" width="6.5703125" customWidth="1"/>
    <col min="8709" max="8709" width="9.28515625" customWidth="1"/>
    <col min="8710" max="8710" width="7.42578125" customWidth="1"/>
    <col min="8711" max="8711" width="11.140625" customWidth="1"/>
    <col min="8712" max="8712" width="14.85546875" customWidth="1"/>
    <col min="8713" max="8713" width="18.5703125" customWidth="1"/>
    <col min="8714" max="8714" width="5" customWidth="1"/>
    <col min="8715" max="8715" width="0.85546875" customWidth="1"/>
    <col min="8716" max="8716" width="1.42578125" customWidth="1"/>
    <col min="8954" max="8954" width="2.28515625" customWidth="1"/>
    <col min="8955" max="8955" width="0" hidden="1" customWidth="1"/>
    <col min="8956" max="8956" width="11.7109375" customWidth="1"/>
    <col min="8957" max="8957" width="19.42578125" customWidth="1"/>
    <col min="8958" max="8958" width="8.5703125" customWidth="1"/>
    <col min="8959" max="8959" width="1.28515625" customWidth="1"/>
    <col min="8960" max="8960" width="6.7109375" customWidth="1"/>
    <col min="8961" max="8961" width="11.140625" customWidth="1"/>
    <col min="8962" max="8962" width="7.5703125" customWidth="1"/>
    <col min="8963" max="8963" width="7" customWidth="1"/>
    <col min="8964" max="8964" width="6.5703125" customWidth="1"/>
    <col min="8965" max="8965" width="9.28515625" customWidth="1"/>
    <col min="8966" max="8966" width="7.42578125" customWidth="1"/>
    <col min="8967" max="8967" width="11.140625" customWidth="1"/>
    <col min="8968" max="8968" width="14.85546875" customWidth="1"/>
    <col min="8969" max="8969" width="18.5703125" customWidth="1"/>
    <col min="8970" max="8970" width="5" customWidth="1"/>
    <col min="8971" max="8971" width="0.85546875" customWidth="1"/>
    <col min="8972" max="8972" width="1.42578125" customWidth="1"/>
    <col min="9210" max="9210" width="2.28515625" customWidth="1"/>
    <col min="9211" max="9211" width="0" hidden="1" customWidth="1"/>
    <col min="9212" max="9212" width="11.7109375" customWidth="1"/>
    <col min="9213" max="9213" width="19.42578125" customWidth="1"/>
    <col min="9214" max="9214" width="8.5703125" customWidth="1"/>
    <col min="9215" max="9215" width="1.28515625" customWidth="1"/>
    <col min="9216" max="9216" width="6.7109375" customWidth="1"/>
    <col min="9217" max="9217" width="11.140625" customWidth="1"/>
    <col min="9218" max="9218" width="7.5703125" customWidth="1"/>
    <col min="9219" max="9219" width="7" customWidth="1"/>
    <col min="9220" max="9220" width="6.5703125" customWidth="1"/>
    <col min="9221" max="9221" width="9.28515625" customWidth="1"/>
    <col min="9222" max="9222" width="7.42578125" customWidth="1"/>
    <col min="9223" max="9223" width="11.140625" customWidth="1"/>
    <col min="9224" max="9224" width="14.85546875" customWidth="1"/>
    <col min="9225" max="9225" width="18.5703125" customWidth="1"/>
    <col min="9226" max="9226" width="5" customWidth="1"/>
    <col min="9227" max="9227" width="0.85546875" customWidth="1"/>
    <col min="9228" max="9228" width="1.42578125" customWidth="1"/>
    <col min="9466" max="9466" width="2.28515625" customWidth="1"/>
    <col min="9467" max="9467" width="0" hidden="1" customWidth="1"/>
    <col min="9468" max="9468" width="11.7109375" customWidth="1"/>
    <col min="9469" max="9469" width="19.42578125" customWidth="1"/>
    <col min="9470" max="9470" width="8.5703125" customWidth="1"/>
    <col min="9471" max="9471" width="1.28515625" customWidth="1"/>
    <col min="9472" max="9472" width="6.7109375" customWidth="1"/>
    <col min="9473" max="9473" width="11.140625" customWidth="1"/>
    <col min="9474" max="9474" width="7.5703125" customWidth="1"/>
    <col min="9475" max="9475" width="7" customWidth="1"/>
    <col min="9476" max="9476" width="6.5703125" customWidth="1"/>
    <col min="9477" max="9477" width="9.28515625" customWidth="1"/>
    <col min="9478" max="9478" width="7.42578125" customWidth="1"/>
    <col min="9479" max="9479" width="11.140625" customWidth="1"/>
    <col min="9480" max="9480" width="14.85546875" customWidth="1"/>
    <col min="9481" max="9481" width="18.5703125" customWidth="1"/>
    <col min="9482" max="9482" width="5" customWidth="1"/>
    <col min="9483" max="9483" width="0.85546875" customWidth="1"/>
    <col min="9484" max="9484" width="1.42578125" customWidth="1"/>
    <col min="9722" max="9722" width="2.28515625" customWidth="1"/>
    <col min="9723" max="9723" width="0" hidden="1" customWidth="1"/>
    <col min="9724" max="9724" width="11.7109375" customWidth="1"/>
    <col min="9725" max="9725" width="19.42578125" customWidth="1"/>
    <col min="9726" max="9726" width="8.5703125" customWidth="1"/>
    <col min="9727" max="9727" width="1.28515625" customWidth="1"/>
    <col min="9728" max="9728" width="6.7109375" customWidth="1"/>
    <col min="9729" max="9729" width="11.140625" customWidth="1"/>
    <col min="9730" max="9730" width="7.5703125" customWidth="1"/>
    <col min="9731" max="9731" width="7" customWidth="1"/>
    <col min="9732" max="9732" width="6.5703125" customWidth="1"/>
    <col min="9733" max="9733" width="9.28515625" customWidth="1"/>
    <col min="9734" max="9734" width="7.42578125" customWidth="1"/>
    <col min="9735" max="9735" width="11.140625" customWidth="1"/>
    <col min="9736" max="9736" width="14.85546875" customWidth="1"/>
    <col min="9737" max="9737" width="18.5703125" customWidth="1"/>
    <col min="9738" max="9738" width="5" customWidth="1"/>
    <col min="9739" max="9739" width="0.85546875" customWidth="1"/>
    <col min="9740" max="9740" width="1.42578125" customWidth="1"/>
    <col min="9978" max="9978" width="2.28515625" customWidth="1"/>
    <col min="9979" max="9979" width="0" hidden="1" customWidth="1"/>
    <col min="9980" max="9980" width="11.7109375" customWidth="1"/>
    <col min="9981" max="9981" width="19.42578125" customWidth="1"/>
    <col min="9982" max="9982" width="8.5703125" customWidth="1"/>
    <col min="9983" max="9983" width="1.28515625" customWidth="1"/>
    <col min="9984" max="9984" width="6.7109375" customWidth="1"/>
    <col min="9985" max="9985" width="11.140625" customWidth="1"/>
    <col min="9986" max="9986" width="7.5703125" customWidth="1"/>
    <col min="9987" max="9987" width="7" customWidth="1"/>
    <col min="9988" max="9988" width="6.5703125" customWidth="1"/>
    <col min="9989" max="9989" width="9.28515625" customWidth="1"/>
    <col min="9990" max="9990" width="7.42578125" customWidth="1"/>
    <col min="9991" max="9991" width="11.140625" customWidth="1"/>
    <col min="9992" max="9992" width="14.85546875" customWidth="1"/>
    <col min="9993" max="9993" width="18.5703125" customWidth="1"/>
    <col min="9994" max="9994" width="5" customWidth="1"/>
    <col min="9995" max="9995" width="0.85546875" customWidth="1"/>
    <col min="9996" max="9996" width="1.42578125" customWidth="1"/>
    <col min="10234" max="10234" width="2.28515625" customWidth="1"/>
    <col min="10235" max="10235" width="0" hidden="1" customWidth="1"/>
    <col min="10236" max="10236" width="11.7109375" customWidth="1"/>
    <col min="10237" max="10237" width="19.42578125" customWidth="1"/>
    <col min="10238" max="10238" width="8.5703125" customWidth="1"/>
    <col min="10239" max="10239" width="1.28515625" customWidth="1"/>
    <col min="10240" max="10240" width="6.7109375" customWidth="1"/>
    <col min="10241" max="10241" width="11.140625" customWidth="1"/>
    <col min="10242" max="10242" width="7.5703125" customWidth="1"/>
    <col min="10243" max="10243" width="7" customWidth="1"/>
    <col min="10244" max="10244" width="6.5703125" customWidth="1"/>
    <col min="10245" max="10245" width="9.28515625" customWidth="1"/>
    <col min="10246" max="10246" width="7.42578125" customWidth="1"/>
    <col min="10247" max="10247" width="11.140625" customWidth="1"/>
    <col min="10248" max="10248" width="14.85546875" customWidth="1"/>
    <col min="10249" max="10249" width="18.5703125" customWidth="1"/>
    <col min="10250" max="10250" width="5" customWidth="1"/>
    <col min="10251" max="10251" width="0.85546875" customWidth="1"/>
    <col min="10252" max="10252" width="1.42578125" customWidth="1"/>
    <col min="10490" max="10490" width="2.28515625" customWidth="1"/>
    <col min="10491" max="10491" width="0" hidden="1" customWidth="1"/>
    <col min="10492" max="10492" width="11.7109375" customWidth="1"/>
    <col min="10493" max="10493" width="19.42578125" customWidth="1"/>
    <col min="10494" max="10494" width="8.5703125" customWidth="1"/>
    <col min="10495" max="10495" width="1.28515625" customWidth="1"/>
    <col min="10496" max="10496" width="6.7109375" customWidth="1"/>
    <col min="10497" max="10497" width="11.140625" customWidth="1"/>
    <col min="10498" max="10498" width="7.5703125" customWidth="1"/>
    <col min="10499" max="10499" width="7" customWidth="1"/>
    <col min="10500" max="10500" width="6.5703125" customWidth="1"/>
    <col min="10501" max="10501" width="9.28515625" customWidth="1"/>
    <col min="10502" max="10502" width="7.42578125" customWidth="1"/>
    <col min="10503" max="10503" width="11.140625" customWidth="1"/>
    <col min="10504" max="10504" width="14.85546875" customWidth="1"/>
    <col min="10505" max="10505" width="18.5703125" customWidth="1"/>
    <col min="10506" max="10506" width="5" customWidth="1"/>
    <col min="10507" max="10507" width="0.85546875" customWidth="1"/>
    <col min="10508" max="10508" width="1.42578125" customWidth="1"/>
    <col min="10746" max="10746" width="2.28515625" customWidth="1"/>
    <col min="10747" max="10747" width="0" hidden="1" customWidth="1"/>
    <col min="10748" max="10748" width="11.7109375" customWidth="1"/>
    <col min="10749" max="10749" width="19.42578125" customWidth="1"/>
    <col min="10750" max="10750" width="8.5703125" customWidth="1"/>
    <col min="10751" max="10751" width="1.28515625" customWidth="1"/>
    <col min="10752" max="10752" width="6.7109375" customWidth="1"/>
    <col min="10753" max="10753" width="11.140625" customWidth="1"/>
    <col min="10754" max="10754" width="7.5703125" customWidth="1"/>
    <col min="10755" max="10755" width="7" customWidth="1"/>
    <col min="10756" max="10756" width="6.5703125" customWidth="1"/>
    <col min="10757" max="10757" width="9.28515625" customWidth="1"/>
    <col min="10758" max="10758" width="7.42578125" customWidth="1"/>
    <col min="10759" max="10759" width="11.140625" customWidth="1"/>
    <col min="10760" max="10760" width="14.85546875" customWidth="1"/>
    <col min="10761" max="10761" width="18.5703125" customWidth="1"/>
    <col min="10762" max="10762" width="5" customWidth="1"/>
    <col min="10763" max="10763" width="0.85546875" customWidth="1"/>
    <col min="10764" max="10764" width="1.42578125" customWidth="1"/>
    <col min="11002" max="11002" width="2.28515625" customWidth="1"/>
    <col min="11003" max="11003" width="0" hidden="1" customWidth="1"/>
    <col min="11004" max="11004" width="11.7109375" customWidth="1"/>
    <col min="11005" max="11005" width="19.42578125" customWidth="1"/>
    <col min="11006" max="11006" width="8.5703125" customWidth="1"/>
    <col min="11007" max="11007" width="1.28515625" customWidth="1"/>
    <col min="11008" max="11008" width="6.7109375" customWidth="1"/>
    <col min="11009" max="11009" width="11.140625" customWidth="1"/>
    <col min="11010" max="11010" width="7.5703125" customWidth="1"/>
    <col min="11011" max="11011" width="7" customWidth="1"/>
    <col min="11012" max="11012" width="6.5703125" customWidth="1"/>
    <col min="11013" max="11013" width="9.28515625" customWidth="1"/>
    <col min="11014" max="11014" width="7.42578125" customWidth="1"/>
    <col min="11015" max="11015" width="11.140625" customWidth="1"/>
    <col min="11016" max="11016" width="14.85546875" customWidth="1"/>
    <col min="11017" max="11017" width="18.5703125" customWidth="1"/>
    <col min="11018" max="11018" width="5" customWidth="1"/>
    <col min="11019" max="11019" width="0.85546875" customWidth="1"/>
    <col min="11020" max="11020" width="1.42578125" customWidth="1"/>
    <col min="11258" max="11258" width="2.28515625" customWidth="1"/>
    <col min="11259" max="11259" width="0" hidden="1" customWidth="1"/>
    <col min="11260" max="11260" width="11.7109375" customWidth="1"/>
    <col min="11261" max="11261" width="19.42578125" customWidth="1"/>
    <col min="11262" max="11262" width="8.5703125" customWidth="1"/>
    <col min="11263" max="11263" width="1.28515625" customWidth="1"/>
    <col min="11264" max="11264" width="6.7109375" customWidth="1"/>
    <col min="11265" max="11265" width="11.140625" customWidth="1"/>
    <col min="11266" max="11266" width="7.5703125" customWidth="1"/>
    <col min="11267" max="11267" width="7" customWidth="1"/>
    <col min="11268" max="11268" width="6.5703125" customWidth="1"/>
    <col min="11269" max="11269" width="9.28515625" customWidth="1"/>
    <col min="11270" max="11270" width="7.42578125" customWidth="1"/>
    <col min="11271" max="11271" width="11.140625" customWidth="1"/>
    <col min="11272" max="11272" width="14.85546875" customWidth="1"/>
    <col min="11273" max="11273" width="18.5703125" customWidth="1"/>
    <col min="11274" max="11274" width="5" customWidth="1"/>
    <col min="11275" max="11275" width="0.85546875" customWidth="1"/>
    <col min="11276" max="11276" width="1.42578125" customWidth="1"/>
    <col min="11514" max="11514" width="2.28515625" customWidth="1"/>
    <col min="11515" max="11515" width="0" hidden="1" customWidth="1"/>
    <col min="11516" max="11516" width="11.7109375" customWidth="1"/>
    <col min="11517" max="11517" width="19.42578125" customWidth="1"/>
    <col min="11518" max="11518" width="8.5703125" customWidth="1"/>
    <col min="11519" max="11519" width="1.28515625" customWidth="1"/>
    <col min="11520" max="11520" width="6.7109375" customWidth="1"/>
    <col min="11521" max="11521" width="11.140625" customWidth="1"/>
    <col min="11522" max="11522" width="7.5703125" customWidth="1"/>
    <col min="11523" max="11523" width="7" customWidth="1"/>
    <col min="11524" max="11524" width="6.5703125" customWidth="1"/>
    <col min="11525" max="11525" width="9.28515625" customWidth="1"/>
    <col min="11526" max="11526" width="7.42578125" customWidth="1"/>
    <col min="11527" max="11527" width="11.140625" customWidth="1"/>
    <col min="11528" max="11528" width="14.85546875" customWidth="1"/>
    <col min="11529" max="11529" width="18.5703125" customWidth="1"/>
    <col min="11530" max="11530" width="5" customWidth="1"/>
    <col min="11531" max="11531" width="0.85546875" customWidth="1"/>
    <col min="11532" max="11532" width="1.42578125" customWidth="1"/>
    <col min="11770" max="11770" width="2.28515625" customWidth="1"/>
    <col min="11771" max="11771" width="0" hidden="1" customWidth="1"/>
    <col min="11772" max="11772" width="11.7109375" customWidth="1"/>
    <col min="11773" max="11773" width="19.42578125" customWidth="1"/>
    <col min="11774" max="11774" width="8.5703125" customWidth="1"/>
    <col min="11775" max="11775" width="1.28515625" customWidth="1"/>
    <col min="11776" max="11776" width="6.7109375" customWidth="1"/>
    <col min="11777" max="11777" width="11.140625" customWidth="1"/>
    <col min="11778" max="11778" width="7.5703125" customWidth="1"/>
    <col min="11779" max="11779" width="7" customWidth="1"/>
    <col min="11780" max="11780" width="6.5703125" customWidth="1"/>
    <col min="11781" max="11781" width="9.28515625" customWidth="1"/>
    <col min="11782" max="11782" width="7.42578125" customWidth="1"/>
    <col min="11783" max="11783" width="11.140625" customWidth="1"/>
    <col min="11784" max="11784" width="14.85546875" customWidth="1"/>
    <col min="11785" max="11785" width="18.5703125" customWidth="1"/>
    <col min="11786" max="11786" width="5" customWidth="1"/>
    <col min="11787" max="11787" width="0.85546875" customWidth="1"/>
    <col min="11788" max="11788" width="1.42578125" customWidth="1"/>
    <col min="12026" max="12026" width="2.28515625" customWidth="1"/>
    <col min="12027" max="12027" width="0" hidden="1" customWidth="1"/>
    <col min="12028" max="12028" width="11.7109375" customWidth="1"/>
    <col min="12029" max="12029" width="19.42578125" customWidth="1"/>
    <col min="12030" max="12030" width="8.5703125" customWidth="1"/>
    <col min="12031" max="12031" width="1.28515625" customWidth="1"/>
    <col min="12032" max="12032" width="6.7109375" customWidth="1"/>
    <col min="12033" max="12033" width="11.140625" customWidth="1"/>
    <col min="12034" max="12034" width="7.5703125" customWidth="1"/>
    <col min="12035" max="12035" width="7" customWidth="1"/>
    <col min="12036" max="12036" width="6.5703125" customWidth="1"/>
    <col min="12037" max="12037" width="9.28515625" customWidth="1"/>
    <col min="12038" max="12038" width="7.42578125" customWidth="1"/>
    <col min="12039" max="12039" width="11.140625" customWidth="1"/>
    <col min="12040" max="12040" width="14.85546875" customWidth="1"/>
    <col min="12041" max="12041" width="18.5703125" customWidth="1"/>
    <col min="12042" max="12042" width="5" customWidth="1"/>
    <col min="12043" max="12043" width="0.85546875" customWidth="1"/>
    <col min="12044" max="12044" width="1.42578125" customWidth="1"/>
    <col min="12282" max="12282" width="2.28515625" customWidth="1"/>
    <col min="12283" max="12283" width="0" hidden="1" customWidth="1"/>
    <col min="12284" max="12284" width="11.7109375" customWidth="1"/>
    <col min="12285" max="12285" width="19.42578125" customWidth="1"/>
    <col min="12286" max="12286" width="8.5703125" customWidth="1"/>
    <col min="12287" max="12287" width="1.28515625" customWidth="1"/>
    <col min="12288" max="12288" width="6.7109375" customWidth="1"/>
    <col min="12289" max="12289" width="11.140625" customWidth="1"/>
    <col min="12290" max="12290" width="7.5703125" customWidth="1"/>
    <col min="12291" max="12291" width="7" customWidth="1"/>
    <col min="12292" max="12292" width="6.5703125" customWidth="1"/>
    <col min="12293" max="12293" width="9.28515625" customWidth="1"/>
    <col min="12294" max="12294" width="7.42578125" customWidth="1"/>
    <col min="12295" max="12295" width="11.140625" customWidth="1"/>
    <col min="12296" max="12296" width="14.85546875" customWidth="1"/>
    <col min="12297" max="12297" width="18.5703125" customWidth="1"/>
    <col min="12298" max="12298" width="5" customWidth="1"/>
    <col min="12299" max="12299" width="0.85546875" customWidth="1"/>
    <col min="12300" max="12300" width="1.42578125" customWidth="1"/>
    <col min="12538" max="12538" width="2.28515625" customWidth="1"/>
    <col min="12539" max="12539" width="0" hidden="1" customWidth="1"/>
    <col min="12540" max="12540" width="11.7109375" customWidth="1"/>
    <col min="12541" max="12541" width="19.42578125" customWidth="1"/>
    <col min="12542" max="12542" width="8.5703125" customWidth="1"/>
    <col min="12543" max="12543" width="1.28515625" customWidth="1"/>
    <col min="12544" max="12544" width="6.7109375" customWidth="1"/>
    <col min="12545" max="12545" width="11.140625" customWidth="1"/>
    <col min="12546" max="12546" width="7.5703125" customWidth="1"/>
    <col min="12547" max="12547" width="7" customWidth="1"/>
    <col min="12548" max="12548" width="6.5703125" customWidth="1"/>
    <col min="12549" max="12549" width="9.28515625" customWidth="1"/>
    <col min="12550" max="12550" width="7.42578125" customWidth="1"/>
    <col min="12551" max="12551" width="11.140625" customWidth="1"/>
    <col min="12552" max="12552" width="14.85546875" customWidth="1"/>
    <col min="12553" max="12553" width="18.5703125" customWidth="1"/>
    <col min="12554" max="12554" width="5" customWidth="1"/>
    <col min="12555" max="12555" width="0.85546875" customWidth="1"/>
    <col min="12556" max="12556" width="1.42578125" customWidth="1"/>
    <col min="12794" max="12794" width="2.28515625" customWidth="1"/>
    <col min="12795" max="12795" width="0" hidden="1" customWidth="1"/>
    <col min="12796" max="12796" width="11.7109375" customWidth="1"/>
    <col min="12797" max="12797" width="19.42578125" customWidth="1"/>
    <col min="12798" max="12798" width="8.5703125" customWidth="1"/>
    <col min="12799" max="12799" width="1.28515625" customWidth="1"/>
    <col min="12800" max="12800" width="6.7109375" customWidth="1"/>
    <col min="12801" max="12801" width="11.140625" customWidth="1"/>
    <col min="12802" max="12802" width="7.5703125" customWidth="1"/>
    <col min="12803" max="12803" width="7" customWidth="1"/>
    <col min="12804" max="12804" width="6.5703125" customWidth="1"/>
    <col min="12805" max="12805" width="9.28515625" customWidth="1"/>
    <col min="12806" max="12806" width="7.42578125" customWidth="1"/>
    <col min="12807" max="12807" width="11.140625" customWidth="1"/>
    <col min="12808" max="12808" width="14.85546875" customWidth="1"/>
    <col min="12809" max="12809" width="18.5703125" customWidth="1"/>
    <col min="12810" max="12810" width="5" customWidth="1"/>
    <col min="12811" max="12811" width="0.85546875" customWidth="1"/>
    <col min="12812" max="12812" width="1.42578125" customWidth="1"/>
    <col min="13050" max="13050" width="2.28515625" customWidth="1"/>
    <col min="13051" max="13051" width="0" hidden="1" customWidth="1"/>
    <col min="13052" max="13052" width="11.7109375" customWidth="1"/>
    <col min="13053" max="13053" width="19.42578125" customWidth="1"/>
    <col min="13054" max="13054" width="8.5703125" customWidth="1"/>
    <col min="13055" max="13055" width="1.28515625" customWidth="1"/>
    <col min="13056" max="13056" width="6.7109375" customWidth="1"/>
    <col min="13057" max="13057" width="11.140625" customWidth="1"/>
    <col min="13058" max="13058" width="7.5703125" customWidth="1"/>
    <col min="13059" max="13059" width="7" customWidth="1"/>
    <col min="13060" max="13060" width="6.5703125" customWidth="1"/>
    <col min="13061" max="13061" width="9.28515625" customWidth="1"/>
    <col min="13062" max="13062" width="7.42578125" customWidth="1"/>
    <col min="13063" max="13063" width="11.140625" customWidth="1"/>
    <col min="13064" max="13064" width="14.85546875" customWidth="1"/>
    <col min="13065" max="13065" width="18.5703125" customWidth="1"/>
    <col min="13066" max="13066" width="5" customWidth="1"/>
    <col min="13067" max="13067" width="0.85546875" customWidth="1"/>
    <col min="13068" max="13068" width="1.42578125" customWidth="1"/>
    <col min="13306" max="13306" width="2.28515625" customWidth="1"/>
    <col min="13307" max="13307" width="0" hidden="1" customWidth="1"/>
    <col min="13308" max="13308" width="11.7109375" customWidth="1"/>
    <col min="13309" max="13309" width="19.42578125" customWidth="1"/>
    <col min="13310" max="13310" width="8.5703125" customWidth="1"/>
    <col min="13311" max="13311" width="1.28515625" customWidth="1"/>
    <col min="13312" max="13312" width="6.7109375" customWidth="1"/>
    <col min="13313" max="13313" width="11.140625" customWidth="1"/>
    <col min="13314" max="13314" width="7.5703125" customWidth="1"/>
    <col min="13315" max="13315" width="7" customWidth="1"/>
    <col min="13316" max="13316" width="6.5703125" customWidth="1"/>
    <col min="13317" max="13317" width="9.28515625" customWidth="1"/>
    <col min="13318" max="13318" width="7.42578125" customWidth="1"/>
    <col min="13319" max="13319" width="11.140625" customWidth="1"/>
    <col min="13320" max="13320" width="14.85546875" customWidth="1"/>
    <col min="13321" max="13321" width="18.5703125" customWidth="1"/>
    <col min="13322" max="13322" width="5" customWidth="1"/>
    <col min="13323" max="13323" width="0.85546875" customWidth="1"/>
    <col min="13324" max="13324" width="1.42578125" customWidth="1"/>
    <col min="13562" max="13562" width="2.28515625" customWidth="1"/>
    <col min="13563" max="13563" width="0" hidden="1" customWidth="1"/>
    <col min="13564" max="13564" width="11.7109375" customWidth="1"/>
    <col min="13565" max="13565" width="19.42578125" customWidth="1"/>
    <col min="13566" max="13566" width="8.5703125" customWidth="1"/>
    <col min="13567" max="13567" width="1.28515625" customWidth="1"/>
    <col min="13568" max="13568" width="6.7109375" customWidth="1"/>
    <col min="13569" max="13569" width="11.140625" customWidth="1"/>
    <col min="13570" max="13570" width="7.5703125" customWidth="1"/>
    <col min="13571" max="13571" width="7" customWidth="1"/>
    <col min="13572" max="13572" width="6.5703125" customWidth="1"/>
    <col min="13573" max="13573" width="9.28515625" customWidth="1"/>
    <col min="13574" max="13574" width="7.42578125" customWidth="1"/>
    <col min="13575" max="13575" width="11.140625" customWidth="1"/>
    <col min="13576" max="13576" width="14.85546875" customWidth="1"/>
    <col min="13577" max="13577" width="18.5703125" customWidth="1"/>
    <col min="13578" max="13578" width="5" customWidth="1"/>
    <col min="13579" max="13579" width="0.85546875" customWidth="1"/>
    <col min="13580" max="13580" width="1.42578125" customWidth="1"/>
    <col min="13818" max="13818" width="2.28515625" customWidth="1"/>
    <col min="13819" max="13819" width="0" hidden="1" customWidth="1"/>
    <col min="13820" max="13820" width="11.7109375" customWidth="1"/>
    <col min="13821" max="13821" width="19.42578125" customWidth="1"/>
    <col min="13822" max="13822" width="8.5703125" customWidth="1"/>
    <col min="13823" max="13823" width="1.28515625" customWidth="1"/>
    <col min="13824" max="13824" width="6.7109375" customWidth="1"/>
    <col min="13825" max="13825" width="11.140625" customWidth="1"/>
    <col min="13826" max="13826" width="7.5703125" customWidth="1"/>
    <col min="13827" max="13827" width="7" customWidth="1"/>
    <col min="13828" max="13828" width="6.5703125" customWidth="1"/>
    <col min="13829" max="13829" width="9.28515625" customWidth="1"/>
    <col min="13830" max="13830" width="7.42578125" customWidth="1"/>
    <col min="13831" max="13831" width="11.140625" customWidth="1"/>
    <col min="13832" max="13832" width="14.85546875" customWidth="1"/>
    <col min="13833" max="13833" width="18.5703125" customWidth="1"/>
    <col min="13834" max="13834" width="5" customWidth="1"/>
    <col min="13835" max="13835" width="0.85546875" customWidth="1"/>
    <col min="13836" max="13836" width="1.42578125" customWidth="1"/>
    <col min="14074" max="14074" width="2.28515625" customWidth="1"/>
    <col min="14075" max="14075" width="0" hidden="1" customWidth="1"/>
    <col min="14076" max="14076" width="11.7109375" customWidth="1"/>
    <col min="14077" max="14077" width="19.42578125" customWidth="1"/>
    <col min="14078" max="14078" width="8.5703125" customWidth="1"/>
    <col min="14079" max="14079" width="1.28515625" customWidth="1"/>
    <col min="14080" max="14080" width="6.7109375" customWidth="1"/>
    <col min="14081" max="14081" width="11.140625" customWidth="1"/>
    <col min="14082" max="14082" width="7.5703125" customWidth="1"/>
    <col min="14083" max="14083" width="7" customWidth="1"/>
    <col min="14084" max="14084" width="6.5703125" customWidth="1"/>
    <col min="14085" max="14085" width="9.28515625" customWidth="1"/>
    <col min="14086" max="14086" width="7.42578125" customWidth="1"/>
    <col min="14087" max="14087" width="11.140625" customWidth="1"/>
    <col min="14088" max="14088" width="14.85546875" customWidth="1"/>
    <col min="14089" max="14089" width="18.5703125" customWidth="1"/>
    <col min="14090" max="14090" width="5" customWidth="1"/>
    <col min="14091" max="14091" width="0.85546875" customWidth="1"/>
    <col min="14092" max="14092" width="1.42578125" customWidth="1"/>
    <col min="14330" max="14330" width="2.28515625" customWidth="1"/>
    <col min="14331" max="14331" width="0" hidden="1" customWidth="1"/>
    <col min="14332" max="14332" width="11.7109375" customWidth="1"/>
    <col min="14333" max="14333" width="19.42578125" customWidth="1"/>
    <col min="14334" max="14334" width="8.5703125" customWidth="1"/>
    <col min="14335" max="14335" width="1.28515625" customWidth="1"/>
    <col min="14336" max="14336" width="6.7109375" customWidth="1"/>
    <col min="14337" max="14337" width="11.140625" customWidth="1"/>
    <col min="14338" max="14338" width="7.5703125" customWidth="1"/>
    <col min="14339" max="14339" width="7" customWidth="1"/>
    <col min="14340" max="14340" width="6.5703125" customWidth="1"/>
    <col min="14341" max="14341" width="9.28515625" customWidth="1"/>
    <col min="14342" max="14342" width="7.42578125" customWidth="1"/>
    <col min="14343" max="14343" width="11.140625" customWidth="1"/>
    <col min="14344" max="14344" width="14.85546875" customWidth="1"/>
    <col min="14345" max="14345" width="18.5703125" customWidth="1"/>
    <col min="14346" max="14346" width="5" customWidth="1"/>
    <col min="14347" max="14347" width="0.85546875" customWidth="1"/>
    <col min="14348" max="14348" width="1.42578125" customWidth="1"/>
    <col min="14586" max="14586" width="2.28515625" customWidth="1"/>
    <col min="14587" max="14587" width="0" hidden="1" customWidth="1"/>
    <col min="14588" max="14588" width="11.7109375" customWidth="1"/>
    <col min="14589" max="14589" width="19.42578125" customWidth="1"/>
    <col min="14590" max="14590" width="8.5703125" customWidth="1"/>
    <col min="14591" max="14591" width="1.28515625" customWidth="1"/>
    <col min="14592" max="14592" width="6.7109375" customWidth="1"/>
    <col min="14593" max="14593" width="11.140625" customWidth="1"/>
    <col min="14594" max="14594" width="7.5703125" customWidth="1"/>
    <col min="14595" max="14595" width="7" customWidth="1"/>
    <col min="14596" max="14596" width="6.5703125" customWidth="1"/>
    <col min="14597" max="14597" width="9.28515625" customWidth="1"/>
    <col min="14598" max="14598" width="7.42578125" customWidth="1"/>
    <col min="14599" max="14599" width="11.140625" customWidth="1"/>
    <col min="14600" max="14600" width="14.85546875" customWidth="1"/>
    <col min="14601" max="14601" width="18.5703125" customWidth="1"/>
    <col min="14602" max="14602" width="5" customWidth="1"/>
    <col min="14603" max="14603" width="0.85546875" customWidth="1"/>
    <col min="14604" max="14604" width="1.42578125" customWidth="1"/>
    <col min="14842" max="14842" width="2.28515625" customWidth="1"/>
    <col min="14843" max="14843" width="0" hidden="1" customWidth="1"/>
    <col min="14844" max="14844" width="11.7109375" customWidth="1"/>
    <col min="14845" max="14845" width="19.42578125" customWidth="1"/>
    <col min="14846" max="14846" width="8.5703125" customWidth="1"/>
    <col min="14847" max="14847" width="1.28515625" customWidth="1"/>
    <col min="14848" max="14848" width="6.7109375" customWidth="1"/>
    <col min="14849" max="14849" width="11.140625" customWidth="1"/>
    <col min="14850" max="14850" width="7.5703125" customWidth="1"/>
    <col min="14851" max="14851" width="7" customWidth="1"/>
    <col min="14852" max="14852" width="6.5703125" customWidth="1"/>
    <col min="14853" max="14853" width="9.28515625" customWidth="1"/>
    <col min="14854" max="14854" width="7.42578125" customWidth="1"/>
    <col min="14855" max="14855" width="11.140625" customWidth="1"/>
    <col min="14856" max="14856" width="14.85546875" customWidth="1"/>
    <col min="14857" max="14857" width="18.5703125" customWidth="1"/>
    <col min="14858" max="14858" width="5" customWidth="1"/>
    <col min="14859" max="14859" width="0.85546875" customWidth="1"/>
    <col min="14860" max="14860" width="1.42578125" customWidth="1"/>
    <col min="15098" max="15098" width="2.28515625" customWidth="1"/>
    <col min="15099" max="15099" width="0" hidden="1" customWidth="1"/>
    <col min="15100" max="15100" width="11.7109375" customWidth="1"/>
    <col min="15101" max="15101" width="19.42578125" customWidth="1"/>
    <col min="15102" max="15102" width="8.5703125" customWidth="1"/>
    <col min="15103" max="15103" width="1.28515625" customWidth="1"/>
    <col min="15104" max="15104" width="6.7109375" customWidth="1"/>
    <col min="15105" max="15105" width="11.140625" customWidth="1"/>
    <col min="15106" max="15106" width="7.5703125" customWidth="1"/>
    <col min="15107" max="15107" width="7" customWidth="1"/>
    <col min="15108" max="15108" width="6.5703125" customWidth="1"/>
    <col min="15109" max="15109" width="9.28515625" customWidth="1"/>
    <col min="15110" max="15110" width="7.42578125" customWidth="1"/>
    <col min="15111" max="15111" width="11.140625" customWidth="1"/>
    <col min="15112" max="15112" width="14.85546875" customWidth="1"/>
    <col min="15113" max="15113" width="18.5703125" customWidth="1"/>
    <col min="15114" max="15114" width="5" customWidth="1"/>
    <col min="15115" max="15115" width="0.85546875" customWidth="1"/>
    <col min="15116" max="15116" width="1.42578125" customWidth="1"/>
    <col min="15354" max="15354" width="2.28515625" customWidth="1"/>
    <col min="15355" max="15355" width="0" hidden="1" customWidth="1"/>
    <col min="15356" max="15356" width="11.7109375" customWidth="1"/>
    <col min="15357" max="15357" width="19.42578125" customWidth="1"/>
    <col min="15358" max="15358" width="8.5703125" customWidth="1"/>
    <col min="15359" max="15359" width="1.28515625" customWidth="1"/>
    <col min="15360" max="15360" width="6.7109375" customWidth="1"/>
    <col min="15361" max="15361" width="11.140625" customWidth="1"/>
    <col min="15362" max="15362" width="7.5703125" customWidth="1"/>
    <col min="15363" max="15363" width="7" customWidth="1"/>
    <col min="15364" max="15364" width="6.5703125" customWidth="1"/>
    <col min="15365" max="15365" width="9.28515625" customWidth="1"/>
    <col min="15366" max="15366" width="7.42578125" customWidth="1"/>
    <col min="15367" max="15367" width="11.140625" customWidth="1"/>
    <col min="15368" max="15368" width="14.85546875" customWidth="1"/>
    <col min="15369" max="15369" width="18.5703125" customWidth="1"/>
    <col min="15370" max="15370" width="5" customWidth="1"/>
    <col min="15371" max="15371" width="0.85546875" customWidth="1"/>
    <col min="15372" max="15372" width="1.42578125" customWidth="1"/>
    <col min="15610" max="15610" width="2.28515625" customWidth="1"/>
    <col min="15611" max="15611" width="0" hidden="1" customWidth="1"/>
    <col min="15612" max="15612" width="11.7109375" customWidth="1"/>
    <col min="15613" max="15613" width="19.42578125" customWidth="1"/>
    <col min="15614" max="15614" width="8.5703125" customWidth="1"/>
    <col min="15615" max="15615" width="1.28515625" customWidth="1"/>
    <col min="15616" max="15616" width="6.7109375" customWidth="1"/>
    <col min="15617" max="15617" width="11.140625" customWidth="1"/>
    <col min="15618" max="15618" width="7.5703125" customWidth="1"/>
    <col min="15619" max="15619" width="7" customWidth="1"/>
    <col min="15620" max="15620" width="6.5703125" customWidth="1"/>
    <col min="15621" max="15621" width="9.28515625" customWidth="1"/>
    <col min="15622" max="15622" width="7.42578125" customWidth="1"/>
    <col min="15623" max="15623" width="11.140625" customWidth="1"/>
    <col min="15624" max="15624" width="14.85546875" customWidth="1"/>
    <col min="15625" max="15625" width="18.5703125" customWidth="1"/>
    <col min="15626" max="15626" width="5" customWidth="1"/>
    <col min="15627" max="15627" width="0.85546875" customWidth="1"/>
    <col min="15628" max="15628" width="1.42578125" customWidth="1"/>
    <col min="15866" max="15866" width="2.28515625" customWidth="1"/>
    <col min="15867" max="15867" width="0" hidden="1" customWidth="1"/>
    <col min="15868" max="15868" width="11.7109375" customWidth="1"/>
    <col min="15869" max="15869" width="19.42578125" customWidth="1"/>
    <col min="15870" max="15870" width="8.5703125" customWidth="1"/>
    <col min="15871" max="15871" width="1.28515625" customWidth="1"/>
    <col min="15872" max="15872" width="6.7109375" customWidth="1"/>
    <col min="15873" max="15873" width="11.140625" customWidth="1"/>
    <col min="15874" max="15874" width="7.5703125" customWidth="1"/>
    <col min="15875" max="15875" width="7" customWidth="1"/>
    <col min="15876" max="15876" width="6.5703125" customWidth="1"/>
    <col min="15877" max="15877" width="9.28515625" customWidth="1"/>
    <col min="15878" max="15878" width="7.42578125" customWidth="1"/>
    <col min="15879" max="15879" width="11.140625" customWidth="1"/>
    <col min="15880" max="15880" width="14.85546875" customWidth="1"/>
    <col min="15881" max="15881" width="18.5703125" customWidth="1"/>
    <col min="15882" max="15882" width="5" customWidth="1"/>
    <col min="15883" max="15883" width="0.85546875" customWidth="1"/>
    <col min="15884" max="15884" width="1.42578125" customWidth="1"/>
    <col min="16122" max="16122" width="2.28515625" customWidth="1"/>
    <col min="16123" max="16123" width="0" hidden="1" customWidth="1"/>
    <col min="16124" max="16124" width="11.7109375" customWidth="1"/>
    <col min="16125" max="16125" width="19.42578125" customWidth="1"/>
    <col min="16126" max="16126" width="8.5703125" customWidth="1"/>
    <col min="16127" max="16127" width="1.28515625" customWidth="1"/>
    <col min="16128" max="16128" width="6.7109375" customWidth="1"/>
    <col min="16129" max="16129" width="11.140625" customWidth="1"/>
    <col min="16130" max="16130" width="7.5703125" customWidth="1"/>
    <col min="16131" max="16131" width="7" customWidth="1"/>
    <col min="16132" max="16132" width="6.5703125" customWidth="1"/>
    <col min="16133" max="16133" width="9.28515625" customWidth="1"/>
    <col min="16134" max="16134" width="7.42578125" customWidth="1"/>
    <col min="16135" max="16135" width="11.140625" customWidth="1"/>
    <col min="16136" max="16136" width="14.85546875" customWidth="1"/>
    <col min="16137" max="16137" width="18.5703125" customWidth="1"/>
    <col min="16138" max="16138" width="5" customWidth="1"/>
    <col min="16139" max="16139" width="0.85546875" customWidth="1"/>
    <col min="16140" max="16140" width="1.42578125" customWidth="1"/>
  </cols>
  <sheetData>
    <row r="1" spans="2:10" ht="12" customHeight="1" x14ac:dyDescent="0.25"/>
    <row r="2" spans="2:10" ht="74.099999999999994" customHeight="1" x14ac:dyDescent="0.25"/>
    <row r="3" spans="2:10" ht="52.9" customHeight="1" x14ac:dyDescent="0.25">
      <c r="D3" s="349"/>
      <c r="E3" s="349"/>
      <c r="F3" s="349"/>
    </row>
    <row r="4" spans="2:10" ht="8.1" customHeight="1" x14ac:dyDescent="0.25"/>
    <row r="5" spans="2:10" ht="12.4" customHeight="1" x14ac:dyDescent="0.25">
      <c r="C5" s="350"/>
      <c r="D5" s="351"/>
      <c r="E5" s="351"/>
      <c r="F5" s="351"/>
      <c r="G5" s="351"/>
      <c r="H5" s="351"/>
      <c r="I5" s="337"/>
    </row>
    <row r="6" spans="2:10" ht="17.100000000000001" customHeight="1" x14ac:dyDescent="0.25">
      <c r="C6" s="338" t="s">
        <v>179</v>
      </c>
      <c r="D6" s="339"/>
      <c r="E6" s="339"/>
      <c r="F6" s="340"/>
      <c r="I6" s="341"/>
    </row>
    <row r="7" spans="2:10" ht="5.0999999999999996" customHeight="1" x14ac:dyDescent="0.25">
      <c r="C7" s="342"/>
      <c r="D7" s="340"/>
      <c r="E7" s="340"/>
      <c r="F7" s="340"/>
      <c r="I7" s="341"/>
    </row>
    <row r="8" spans="2:10" ht="17.100000000000001" customHeight="1" x14ac:dyDescent="0.25">
      <c r="C8" s="338" t="s">
        <v>180</v>
      </c>
      <c r="D8" s="339"/>
      <c r="E8" s="339"/>
      <c r="F8" s="340"/>
      <c r="I8" s="341"/>
    </row>
    <row r="9" spans="2:10" ht="3.95" customHeight="1" x14ac:dyDescent="0.25">
      <c r="C9" s="342"/>
      <c r="D9" s="340"/>
      <c r="E9" s="340"/>
      <c r="F9" s="340"/>
      <c r="I9" s="341"/>
    </row>
    <row r="10" spans="2:10" ht="17.100000000000001" customHeight="1" x14ac:dyDescent="0.25">
      <c r="C10" s="338" t="s">
        <v>372</v>
      </c>
      <c r="D10" s="339"/>
      <c r="E10" s="339"/>
      <c r="F10" s="339"/>
      <c r="I10" s="341"/>
    </row>
    <row r="11" spans="2:10" ht="4.5" customHeight="1" x14ac:dyDescent="0.25">
      <c r="C11" s="343"/>
      <c r="D11" s="344"/>
      <c r="E11" s="344"/>
      <c r="F11" s="344"/>
      <c r="G11" s="344"/>
      <c r="H11" s="344"/>
      <c r="I11" s="345"/>
    </row>
    <row r="12" spans="2:10" ht="15.2" customHeight="1" x14ac:dyDescent="0.25">
      <c r="B12" s="308"/>
      <c r="C12" s="308"/>
      <c r="D12" s="308"/>
      <c r="E12" s="308"/>
      <c r="F12" s="308"/>
      <c r="G12" s="308"/>
      <c r="H12" s="308"/>
      <c r="I12" s="308"/>
      <c r="J12" s="308"/>
    </row>
    <row r="13" spans="2:10" ht="45.6" customHeight="1" x14ac:dyDescent="0.25">
      <c r="B13" s="321" t="s">
        <v>182</v>
      </c>
      <c r="C13" s="322"/>
      <c r="D13" s="322"/>
      <c r="E13" s="322"/>
      <c r="F13" s="322"/>
      <c r="G13" s="322"/>
      <c r="H13" s="322"/>
      <c r="I13" s="322"/>
      <c r="J13" s="322"/>
    </row>
    <row r="14" spans="2:10" ht="15" customHeight="1" x14ac:dyDescent="0.25">
      <c r="B14" s="323" t="s">
        <v>183</v>
      </c>
      <c r="C14" s="324"/>
      <c r="D14" s="323" t="s">
        <v>184</v>
      </c>
      <c r="E14" s="324"/>
      <c r="F14" s="323" t="s">
        <v>185</v>
      </c>
      <c r="G14" s="324"/>
      <c r="H14" s="325" t="s">
        <v>186</v>
      </c>
      <c r="I14" s="323" t="s">
        <v>187</v>
      </c>
      <c r="J14" s="324"/>
    </row>
    <row r="15" spans="2:10" ht="15" customHeight="1" x14ac:dyDescent="0.25">
      <c r="B15" s="326">
        <v>1</v>
      </c>
      <c r="C15" s="324"/>
      <c r="D15" s="326" t="s">
        <v>188</v>
      </c>
      <c r="E15" s="324"/>
      <c r="F15" s="327">
        <v>50984.5</v>
      </c>
      <c r="G15" s="324"/>
      <c r="H15" s="328">
        <v>43951</v>
      </c>
      <c r="I15" s="326" t="s">
        <v>373</v>
      </c>
      <c r="J15" s="324"/>
    </row>
    <row r="16" spans="2:10" ht="15" customHeight="1" x14ac:dyDescent="0.25">
      <c r="B16" s="326">
        <v>2</v>
      </c>
      <c r="C16" s="324"/>
      <c r="D16" s="326" t="s">
        <v>190</v>
      </c>
      <c r="E16" s="324"/>
      <c r="F16" s="327">
        <v>56819</v>
      </c>
      <c r="G16" s="324"/>
      <c r="H16" s="328">
        <v>43980</v>
      </c>
      <c r="I16" s="326" t="s">
        <v>373</v>
      </c>
      <c r="J16" s="324"/>
    </row>
    <row r="17" spans="2:10" ht="15" customHeight="1" x14ac:dyDescent="0.25">
      <c r="B17" s="326">
        <v>3</v>
      </c>
      <c r="C17" s="324"/>
      <c r="D17" s="326" t="s">
        <v>191</v>
      </c>
      <c r="E17" s="324"/>
      <c r="F17" s="327">
        <v>56603.3</v>
      </c>
      <c r="G17" s="324"/>
      <c r="H17" s="328">
        <v>44012</v>
      </c>
      <c r="I17" s="326" t="s">
        <v>373</v>
      </c>
      <c r="J17" s="324"/>
    </row>
    <row r="18" spans="2:10" x14ac:dyDescent="0.25">
      <c r="B18" s="323"/>
      <c r="C18" s="324"/>
      <c r="D18" s="323"/>
      <c r="E18" s="324"/>
      <c r="F18" s="329">
        <f>SUM(F15:F17)</f>
        <v>164406.79999999999</v>
      </c>
      <c r="G18" s="324"/>
      <c r="H18" s="325"/>
      <c r="I18" s="323"/>
      <c r="J18" s="324"/>
    </row>
    <row r="19" spans="2:10" ht="45.6" customHeight="1" x14ac:dyDescent="0.25">
      <c r="B19" s="321" t="s">
        <v>205</v>
      </c>
      <c r="C19" s="322"/>
      <c r="D19" s="322"/>
      <c r="E19" s="322"/>
      <c r="F19" s="322"/>
      <c r="G19" s="322"/>
      <c r="H19" s="322"/>
      <c r="I19" s="322"/>
      <c r="J19" s="322"/>
    </row>
    <row r="20" spans="2:10" ht="15" customHeight="1" x14ac:dyDescent="0.25">
      <c r="B20" s="323" t="s">
        <v>183</v>
      </c>
      <c r="C20" s="324"/>
      <c r="D20" s="323" t="s">
        <v>184</v>
      </c>
      <c r="E20" s="324"/>
      <c r="F20" s="323" t="s">
        <v>185</v>
      </c>
      <c r="G20" s="324"/>
      <c r="H20" s="325" t="s">
        <v>186</v>
      </c>
      <c r="I20" s="323" t="s">
        <v>187</v>
      </c>
      <c r="J20" s="324"/>
    </row>
    <row r="21" spans="2:10" ht="15" customHeight="1" x14ac:dyDescent="0.25">
      <c r="B21" s="326">
        <v>1</v>
      </c>
      <c r="C21" s="324"/>
      <c r="D21" s="326" t="s">
        <v>374</v>
      </c>
      <c r="E21" s="324"/>
      <c r="F21" s="327">
        <v>200</v>
      </c>
      <c r="G21" s="324"/>
      <c r="H21" s="330" t="s">
        <v>207</v>
      </c>
      <c r="I21" s="326" t="s">
        <v>208</v>
      </c>
      <c r="J21" s="324"/>
    </row>
    <row r="22" spans="2:10" ht="15" customHeight="1" x14ac:dyDescent="0.25">
      <c r="B22" s="326">
        <v>2</v>
      </c>
      <c r="C22" s="324"/>
      <c r="D22" s="326" t="s">
        <v>374</v>
      </c>
      <c r="E22" s="324"/>
      <c r="F22" s="327">
        <v>800</v>
      </c>
      <c r="G22" s="324"/>
      <c r="H22" s="330" t="s">
        <v>207</v>
      </c>
      <c r="I22" s="326" t="s">
        <v>208</v>
      </c>
      <c r="J22" s="324"/>
    </row>
    <row r="23" spans="2:10" ht="15" customHeight="1" x14ac:dyDescent="0.25">
      <c r="B23" s="326">
        <v>3</v>
      </c>
      <c r="C23" s="324"/>
      <c r="D23" s="326" t="s">
        <v>374</v>
      </c>
      <c r="E23" s="324"/>
      <c r="F23" s="327">
        <v>960</v>
      </c>
      <c r="G23" s="324"/>
      <c r="H23" s="330" t="s">
        <v>212</v>
      </c>
      <c r="I23" s="326" t="s">
        <v>208</v>
      </c>
      <c r="J23" s="324"/>
    </row>
    <row r="24" spans="2:10" x14ac:dyDescent="0.25">
      <c r="B24" s="323"/>
      <c r="C24" s="324"/>
      <c r="D24" s="323"/>
      <c r="E24" s="324"/>
      <c r="F24" s="329">
        <f>SUM(F21:F23)</f>
        <v>1960</v>
      </c>
      <c r="G24" s="324"/>
      <c r="H24" s="325"/>
      <c r="I24" s="323"/>
      <c r="J24" s="324"/>
    </row>
    <row r="25" spans="2:10" ht="12.6" customHeight="1" x14ac:dyDescent="0.25"/>
    <row r="26" spans="2:10" ht="108.4" customHeight="1" x14ac:dyDescent="0.25"/>
    <row r="27" spans="2:10" x14ac:dyDescent="0.25">
      <c r="E27" s="331" t="s">
        <v>247</v>
      </c>
      <c r="F27" s="332">
        <f>F18</f>
        <v>164406.79999999999</v>
      </c>
    </row>
    <row r="28" spans="2:10" x14ac:dyDescent="0.25">
      <c r="E28" s="331" t="s">
        <v>369</v>
      </c>
      <c r="F28" s="333">
        <f>F24</f>
        <v>1960</v>
      </c>
    </row>
    <row r="29" spans="2:10" x14ac:dyDescent="0.25">
      <c r="E29" s="331" t="s">
        <v>15</v>
      </c>
      <c r="F29" s="332">
        <f>SUM(F27:F28)</f>
        <v>166366.79999999999</v>
      </c>
    </row>
  </sheetData>
  <mergeCells count="46">
    <mergeCell ref="B24:C24"/>
    <mergeCell ref="D24:E24"/>
    <mergeCell ref="F24:G24"/>
    <mergeCell ref="I24:J24"/>
    <mergeCell ref="B22:C22"/>
    <mergeCell ref="D22:E22"/>
    <mergeCell ref="F22:G22"/>
    <mergeCell ref="I22:J22"/>
    <mergeCell ref="B23:C23"/>
    <mergeCell ref="D23:E23"/>
    <mergeCell ref="F23:G23"/>
    <mergeCell ref="I23:J23"/>
    <mergeCell ref="B19:J19"/>
    <mergeCell ref="B20:C20"/>
    <mergeCell ref="D20:E20"/>
    <mergeCell ref="F20:G20"/>
    <mergeCell ref="I20:J20"/>
    <mergeCell ref="B21:C21"/>
    <mergeCell ref="D21:E21"/>
    <mergeCell ref="F21:G21"/>
    <mergeCell ref="I21:J21"/>
    <mergeCell ref="B17:C17"/>
    <mergeCell ref="D17:E17"/>
    <mergeCell ref="F17:G17"/>
    <mergeCell ref="I17:J17"/>
    <mergeCell ref="B18:C18"/>
    <mergeCell ref="D18:E18"/>
    <mergeCell ref="F18:G18"/>
    <mergeCell ref="I18:J18"/>
    <mergeCell ref="B15:C15"/>
    <mergeCell ref="D15:E15"/>
    <mergeCell ref="F15:G15"/>
    <mergeCell ref="I15:J15"/>
    <mergeCell ref="B16:C16"/>
    <mergeCell ref="D16:E16"/>
    <mergeCell ref="F16:G16"/>
    <mergeCell ref="I16:J16"/>
    <mergeCell ref="D3:F3"/>
    <mergeCell ref="C6:E6"/>
    <mergeCell ref="C8:E8"/>
    <mergeCell ref="C10:F10"/>
    <mergeCell ref="B13:J13"/>
    <mergeCell ref="B14:C14"/>
    <mergeCell ref="D14:E14"/>
    <mergeCell ref="F14:G14"/>
    <mergeCell ref="I14:J1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2</vt:i4>
      </vt:variant>
    </vt:vector>
  </HeadingPairs>
  <TitlesOfParts>
    <vt:vector size="12" baseType="lpstr">
      <vt:lpstr>Vendime dhe rekomandime</vt:lpstr>
      <vt:lpstr>R.financiar</vt:lpstr>
      <vt:lpstr>Tabela e Buxhetit 2019-2020</vt:lpstr>
      <vt:lpstr>Mallrat</vt:lpstr>
      <vt:lpstr>Kapitalet</vt:lpstr>
      <vt:lpstr>Subvencionet dhe pagat</vt:lpstr>
      <vt:lpstr>Antarët e Kuvendit</vt:lpstr>
      <vt:lpstr>Administrata</vt:lpstr>
      <vt:lpstr>Stafi mbështetës politik</vt:lpstr>
      <vt:lpstr>Komisioni për ndihmë shtetrore</vt:lpstr>
      <vt:lpstr>R.financiar!Print_Area</vt:lpstr>
      <vt:lpstr>'Subvencionet dhe pagat'!Print_Area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2020-10-22T07:33:59Z</dcterms:modified>
</cp:coreProperties>
</file>